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刊行物\R01\Web\"/>
    </mc:Choice>
  </mc:AlternateContent>
  <xr:revisionPtr revIDLastSave="0" documentId="13_ncr:1_{3EACE183-363B-4302-BA7B-49580C31FD29}" xr6:coauthVersionLast="36" xr6:coauthVersionMax="36" xr10:uidLastSave="{00000000-0000-0000-0000-000000000000}"/>
  <workbookProtection workbookAlgorithmName="SHA-512" workbookHashValue="59ZtTJoARKyQZ/dkZU3uj1tAMuipzDyhkhTlXU3NWEeuOlzybqT7ix96nQrqg5pLyBmzsI9eipJwnFPE2Kfu1A==" workbookSaltValue="nyjN2fzLF5EEc48BqVdHjQ==" workbookSpinCount="100000" lockStructure="1"/>
  <bookViews>
    <workbookView xWindow="7680" yWindow="15" windowWidth="7680" windowHeight="8265" xr2:uid="{00000000-000D-0000-FFFF-FFFF00000000}"/>
  </bookViews>
  <sheets>
    <sheet name="人口ピラミッド" sheetId="34" r:id="rId1"/>
    <sheet name="一覧" sheetId="38" state="hidden" r:id="rId2"/>
    <sheet name="集計FORM" sheetId="37" state="hidden" r:id="rId3"/>
  </sheets>
  <definedNames>
    <definedName name="_xlnm._FilterDatabase" localSheetId="2" hidden="1">集計FORM!$A$1:$EM$601</definedName>
    <definedName name="_xlnm.Print_Area" localSheetId="0">人口ピラミッド!$A$1:$T$37</definedName>
    <definedName name="右京区">一覧!$C$10:$AA$10</definedName>
    <definedName name="下京区">一覧!$C$8:$Z$8</definedName>
    <definedName name="京都市">一覧!$C$1</definedName>
    <definedName name="行政区">一覧!$B$1:$B$12</definedName>
    <definedName name="左京区">一覧!$C$4:$AB$4</definedName>
    <definedName name="山科区">一覧!$C$7:$H$7</definedName>
    <definedName name="上京区">一覧!$C$3:$T$3</definedName>
    <definedName name="西京区">一覧!$C$11:$K$11</definedName>
    <definedName name="中京区">一覧!$C$5:$Z$5</definedName>
    <definedName name="東山区">一覧!$C$6:$N$6</definedName>
    <definedName name="南区">一覧!$C$9:$P$9</definedName>
    <definedName name="伏見区">一覧!$C$12:$X$12</definedName>
    <definedName name="北区">一覧!$C$2:$U$2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34" l="1"/>
  <c r="B36" i="34"/>
  <c r="B35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C27" i="34"/>
  <c r="C29" i="34"/>
  <c r="C28" i="34"/>
  <c r="C35" i="34"/>
  <c r="C36" i="34"/>
  <c r="D23" i="34"/>
  <c r="C16" i="34"/>
  <c r="C37" i="34"/>
  <c r="C21" i="34"/>
  <c r="D24" i="34"/>
  <c r="C31" i="34"/>
  <c r="C14" i="34"/>
  <c r="D17" i="34"/>
  <c r="D30" i="34"/>
  <c r="C17" i="34"/>
  <c r="C23" i="34"/>
  <c r="D22" i="34"/>
  <c r="C24" i="34"/>
  <c r="C30" i="34"/>
  <c r="D28" i="34"/>
  <c r="C13" i="34"/>
  <c r="D18" i="34"/>
  <c r="C19" i="34"/>
  <c r="C26" i="34"/>
  <c r="C15" i="34"/>
  <c r="C22" i="34"/>
  <c r="D14" i="34"/>
  <c r="D25" i="34"/>
  <c r="D20" i="34"/>
  <c r="D27" i="34"/>
  <c r="D11" i="34"/>
  <c r="D31" i="34"/>
  <c r="C25" i="34"/>
  <c r="D13" i="34"/>
  <c r="C32" i="34"/>
  <c r="D35" i="34"/>
  <c r="C11" i="34"/>
  <c r="C18" i="34"/>
  <c r="D29" i="34"/>
  <c r="C12" i="34"/>
  <c r="D32" i="34"/>
  <c r="D15" i="34"/>
  <c r="D19" i="34"/>
  <c r="D12" i="34"/>
  <c r="D21" i="34"/>
  <c r="D16" i="34"/>
  <c r="D37" i="34"/>
  <c r="D26" i="34"/>
  <c r="C20" i="34"/>
  <c r="D36" i="34"/>
  <c r="G37" i="34" l="1"/>
  <c r="F37" i="34"/>
  <c r="E37" i="34"/>
  <c r="G36" i="34"/>
  <c r="F36" i="34"/>
  <c r="E36" i="34"/>
  <c r="G35" i="34"/>
  <c r="F35" i="34"/>
  <c r="E35" i="34"/>
  <c r="G32" i="34"/>
  <c r="F32" i="34"/>
  <c r="E32" i="34"/>
  <c r="G31" i="34"/>
  <c r="F31" i="34"/>
  <c r="E31" i="34"/>
  <c r="G30" i="34"/>
  <c r="F30" i="34"/>
  <c r="E30" i="34"/>
  <c r="G29" i="34"/>
  <c r="F29" i="34"/>
  <c r="E29" i="34"/>
  <c r="G28" i="34"/>
  <c r="F28" i="34"/>
  <c r="E28" i="34"/>
  <c r="G27" i="34"/>
  <c r="F27" i="34"/>
  <c r="E27" i="34"/>
  <c r="G26" i="34"/>
  <c r="F26" i="34"/>
  <c r="E26" i="34"/>
  <c r="G25" i="34"/>
  <c r="F25" i="34"/>
  <c r="E25" i="34"/>
  <c r="G24" i="34"/>
  <c r="F24" i="34"/>
  <c r="E24" i="34"/>
  <c r="G23" i="34"/>
  <c r="F23" i="34"/>
  <c r="E23" i="34"/>
  <c r="G22" i="34"/>
  <c r="F22" i="34"/>
  <c r="E22" i="34"/>
  <c r="G21" i="34"/>
  <c r="F21" i="34"/>
  <c r="E21" i="34"/>
  <c r="G20" i="34"/>
  <c r="F20" i="34"/>
  <c r="E20" i="34"/>
  <c r="G19" i="34"/>
  <c r="F19" i="34"/>
  <c r="E19" i="34"/>
  <c r="G18" i="34"/>
  <c r="F18" i="34"/>
  <c r="E18" i="34"/>
  <c r="G17" i="34"/>
  <c r="F17" i="34"/>
  <c r="E17" i="34"/>
  <c r="G16" i="34"/>
  <c r="F16" i="34"/>
  <c r="E16" i="34"/>
  <c r="G15" i="34"/>
  <c r="F15" i="34"/>
  <c r="E15" i="34"/>
  <c r="G14" i="34"/>
  <c r="F14" i="34"/>
  <c r="E14" i="34"/>
  <c r="G13" i="34"/>
  <c r="F13" i="34"/>
  <c r="E13" i="34"/>
  <c r="G12" i="34"/>
  <c r="F12" i="34"/>
  <c r="E12" i="34"/>
  <c r="F11" i="34"/>
  <c r="G11" i="34"/>
  <c r="E11" i="34"/>
</calcChain>
</file>

<file path=xl/sharedStrings.xml><?xml version="1.0" encoding="utf-8"?>
<sst xmlns="http://schemas.openxmlformats.org/spreadsheetml/2006/main" count="2082" uniqueCount="861">
  <si>
    <t>総数</t>
    <rPh sb="0" eb="2">
      <t>ソウスウ</t>
    </rPh>
    <phoneticPr fontId="2"/>
  </si>
  <si>
    <t>人口</t>
    <rPh sb="0" eb="2">
      <t>ジンコウ</t>
    </rPh>
    <phoneticPr fontId="2"/>
  </si>
  <si>
    <t>人口（人）</t>
    <rPh sb="3" eb="4">
      <t>ニン</t>
    </rPh>
    <phoneticPr fontId="2"/>
  </si>
  <si>
    <t>人口総数に占める割合（％）</t>
    <rPh sb="0" eb="2">
      <t>ジンコウ</t>
    </rPh>
    <rPh sb="2" eb="4">
      <t>ソウスウ</t>
    </rPh>
    <rPh sb="5" eb="6">
      <t>シ</t>
    </rPh>
    <rPh sb="8" eb="10">
      <t>ワリアイ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</si>
  <si>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</si>
  <si>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</si>
  <si>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　　　</t>
    <rPh sb="0" eb="2">
      <t>ソウスウ</t>
    </rPh>
    <phoneticPr fontId="2"/>
  </si>
  <si>
    <t xml:space="preserve">0～ 4歳 </t>
    <rPh sb="4" eb="5">
      <t>サイ</t>
    </rPh>
    <phoneticPr fontId="2"/>
  </si>
  <si>
    <t xml:space="preserve">5～ 9歳 </t>
    <rPh sb="4" eb="5">
      <t>サイ</t>
    </rPh>
    <phoneticPr fontId="2"/>
  </si>
  <si>
    <t xml:space="preserve">10～14歳 </t>
    <rPh sb="5" eb="6">
      <t>サイ</t>
    </rPh>
    <phoneticPr fontId="2"/>
  </si>
  <si>
    <t xml:space="preserve">15～19歳 </t>
    <rPh sb="5" eb="6">
      <t>サイ</t>
    </rPh>
    <phoneticPr fontId="2"/>
  </si>
  <si>
    <t xml:space="preserve">20～24歳 </t>
    <rPh sb="5" eb="6">
      <t>サイ</t>
    </rPh>
    <phoneticPr fontId="2"/>
  </si>
  <si>
    <t xml:space="preserve">25～29歳 </t>
    <rPh sb="5" eb="6">
      <t>サイ</t>
    </rPh>
    <phoneticPr fontId="2"/>
  </si>
  <si>
    <t xml:space="preserve">30～34歳 </t>
    <rPh sb="5" eb="6">
      <t>サイ</t>
    </rPh>
    <phoneticPr fontId="2"/>
  </si>
  <si>
    <t xml:space="preserve">35～39歳 </t>
    <rPh sb="5" eb="6">
      <t>サイ</t>
    </rPh>
    <phoneticPr fontId="2"/>
  </si>
  <si>
    <t xml:space="preserve">40～44歳 </t>
    <rPh sb="5" eb="6">
      <t>サイ</t>
    </rPh>
    <phoneticPr fontId="2"/>
  </si>
  <si>
    <t xml:space="preserve">45～49歳 </t>
    <rPh sb="5" eb="6">
      <t>サイ</t>
    </rPh>
    <phoneticPr fontId="2"/>
  </si>
  <si>
    <t xml:space="preserve">50～54歳 </t>
    <rPh sb="5" eb="6">
      <t>サイ</t>
    </rPh>
    <phoneticPr fontId="2"/>
  </si>
  <si>
    <t xml:space="preserve">55～59歳 </t>
    <rPh sb="5" eb="6">
      <t>サイ</t>
    </rPh>
    <phoneticPr fontId="2"/>
  </si>
  <si>
    <t xml:space="preserve">60～64歳 </t>
    <rPh sb="5" eb="6">
      <t>サイ</t>
    </rPh>
    <phoneticPr fontId="2"/>
  </si>
  <si>
    <t xml:space="preserve">65～69歳 </t>
    <rPh sb="5" eb="6">
      <t>サイ</t>
    </rPh>
    <phoneticPr fontId="2"/>
  </si>
  <si>
    <t xml:space="preserve">70～74歳 </t>
    <rPh sb="5" eb="6">
      <t>サイ</t>
    </rPh>
    <phoneticPr fontId="2"/>
  </si>
  <si>
    <t xml:space="preserve">75～79歳 </t>
    <rPh sb="5" eb="6">
      <t>サイ</t>
    </rPh>
    <phoneticPr fontId="2"/>
  </si>
  <si>
    <t xml:space="preserve">80～84歳 </t>
    <rPh sb="5" eb="6">
      <t>サイ</t>
    </rPh>
    <phoneticPr fontId="2"/>
  </si>
  <si>
    <t xml:space="preserve">85～89歳 </t>
    <rPh sb="5" eb="6">
      <t>サイ</t>
    </rPh>
    <phoneticPr fontId="2"/>
  </si>
  <si>
    <t xml:space="preserve">90～94歳 </t>
    <rPh sb="5" eb="6">
      <t>サイ</t>
    </rPh>
    <phoneticPr fontId="2"/>
  </si>
  <si>
    <t xml:space="preserve">95～99歳 </t>
    <rPh sb="5" eb="6">
      <t>サイ</t>
    </rPh>
    <phoneticPr fontId="2"/>
  </si>
  <si>
    <t xml:space="preserve">100歳以上 </t>
    <rPh sb="3" eb="4">
      <t>サイ</t>
    </rPh>
    <rPh sb="4" eb="6">
      <t>イジョウ</t>
    </rPh>
    <phoneticPr fontId="2"/>
  </si>
  <si>
    <t xml:space="preserve">年齢不詳 </t>
    <rPh sb="0" eb="2">
      <t>ネンレイ</t>
    </rPh>
    <rPh sb="2" eb="4">
      <t>フショウ</t>
    </rPh>
    <phoneticPr fontId="2"/>
  </si>
  <si>
    <t>(再掲）</t>
    <rPh sb="1" eb="3">
      <t>サイケイ</t>
    </rPh>
    <phoneticPr fontId="2"/>
  </si>
  <si>
    <t xml:space="preserve">15歳未満 </t>
    <rPh sb="2" eb="3">
      <t>サイ</t>
    </rPh>
    <rPh sb="3" eb="5">
      <t>ミマン</t>
    </rPh>
    <phoneticPr fontId="2"/>
  </si>
  <si>
    <t xml:space="preserve">15～64歳 </t>
    <rPh sb="5" eb="6">
      <t>サイ</t>
    </rPh>
    <phoneticPr fontId="2"/>
  </si>
  <si>
    <t xml:space="preserve">65歳以上 </t>
    <rPh sb="2" eb="3">
      <t>サイ</t>
    </rPh>
    <rPh sb="3" eb="5">
      <t>イジョウ</t>
    </rPh>
    <phoneticPr fontId="2"/>
  </si>
  <si>
    <t>（注）</t>
    <rPh sb="1" eb="2">
      <t>チュウ</t>
    </rPh>
    <phoneticPr fontId="2"/>
  </si>
  <si>
    <t>（注）</t>
    <phoneticPr fontId="2"/>
  </si>
  <si>
    <t>元学区別男女別人口ピラミッド（年齢５歳階級）</t>
    <rPh sb="0" eb="1">
      <t>モト</t>
    </rPh>
    <rPh sb="1" eb="2">
      <t>ガク</t>
    </rPh>
    <rPh sb="2" eb="4">
      <t>クベツ</t>
    </rPh>
    <rPh sb="4" eb="6">
      <t>ダンジョ</t>
    </rPh>
    <rPh sb="6" eb="7">
      <t>ベツ</t>
    </rPh>
    <rPh sb="7" eb="9">
      <t>ジンコウ</t>
    </rPh>
    <rPh sb="15" eb="17">
      <t>ネンレイ</t>
    </rPh>
    <rPh sb="18" eb="19">
      <t>サイ</t>
    </rPh>
    <rPh sb="19" eb="21">
      <t>カイキュウ</t>
    </rPh>
    <phoneticPr fontId="2"/>
  </si>
  <si>
    <t>－</t>
  </si>
  <si>
    <t>京都市</t>
    <rPh sb="0" eb="3">
      <t>キョウトシ</t>
    </rPh>
    <phoneticPr fontId="2"/>
  </si>
  <si>
    <t>　（％）</t>
    <phoneticPr fontId="2"/>
  </si>
  <si>
    <t>10--00</t>
  </si>
  <si>
    <t>北区</t>
    <rPh sb="0" eb="1">
      <t>キタ</t>
    </rPh>
    <rPh sb="1" eb="2">
      <t>ク</t>
    </rPh>
    <phoneticPr fontId="2"/>
  </si>
  <si>
    <t>10--11</t>
  </si>
  <si>
    <t>北区／上賀茂</t>
    <rPh sb="0" eb="1">
      <t>キタ</t>
    </rPh>
    <rPh sb="1" eb="2">
      <t>ク</t>
    </rPh>
    <rPh sb="3" eb="4">
      <t>カミ</t>
    </rPh>
    <rPh sb="4" eb="6">
      <t>カモ</t>
    </rPh>
    <phoneticPr fontId="2"/>
  </si>
  <si>
    <t>10--12</t>
  </si>
  <si>
    <t>北区／大宮…１／２</t>
    <rPh sb="0" eb="1">
      <t>キタ</t>
    </rPh>
    <rPh sb="1" eb="2">
      <t>ク</t>
    </rPh>
    <rPh sb="3" eb="5">
      <t>オオミヤ</t>
    </rPh>
    <phoneticPr fontId="2"/>
  </si>
  <si>
    <t>10--13</t>
  </si>
  <si>
    <t>北区／鷹峯</t>
    <rPh sb="0" eb="1">
      <t>キタ</t>
    </rPh>
    <rPh sb="1" eb="2">
      <t>ク</t>
    </rPh>
    <rPh sb="3" eb="4">
      <t>タカ</t>
    </rPh>
    <rPh sb="4" eb="5">
      <t>ミネ</t>
    </rPh>
    <phoneticPr fontId="2"/>
  </si>
  <si>
    <t>10--14</t>
  </si>
  <si>
    <t>北区／衣笠</t>
    <rPh sb="0" eb="1">
      <t>キタ</t>
    </rPh>
    <rPh sb="1" eb="2">
      <t>ク</t>
    </rPh>
    <rPh sb="3" eb="5">
      <t>キヌガサ</t>
    </rPh>
    <phoneticPr fontId="2"/>
  </si>
  <si>
    <t>10--15</t>
  </si>
  <si>
    <t>北区／大将軍</t>
    <rPh sb="0" eb="1">
      <t>キタ</t>
    </rPh>
    <rPh sb="1" eb="2">
      <t>ク</t>
    </rPh>
    <rPh sb="3" eb="4">
      <t>ダイ</t>
    </rPh>
    <rPh sb="4" eb="6">
      <t>ショウグン</t>
    </rPh>
    <phoneticPr fontId="2"/>
  </si>
  <si>
    <t>10--16</t>
  </si>
  <si>
    <t>北区／待鳳</t>
    <rPh sb="0" eb="1">
      <t>キタ</t>
    </rPh>
    <rPh sb="1" eb="2">
      <t>ク</t>
    </rPh>
    <rPh sb="3" eb="4">
      <t>タイ</t>
    </rPh>
    <rPh sb="4" eb="5">
      <t>オオトリ</t>
    </rPh>
    <phoneticPr fontId="2"/>
  </si>
  <si>
    <t>10--17</t>
  </si>
  <si>
    <t>北区／紫竹</t>
    <rPh sb="0" eb="1">
      <t>キタ</t>
    </rPh>
    <rPh sb="1" eb="2">
      <t>ク</t>
    </rPh>
    <rPh sb="3" eb="4">
      <t>ムラサキ</t>
    </rPh>
    <rPh sb="4" eb="5">
      <t>タケ</t>
    </rPh>
    <phoneticPr fontId="2"/>
  </si>
  <si>
    <t>10--18</t>
  </si>
  <si>
    <t>北区／鳳徳</t>
    <rPh sb="0" eb="1">
      <t>キタ</t>
    </rPh>
    <rPh sb="1" eb="2">
      <t>ク</t>
    </rPh>
    <rPh sb="3" eb="4">
      <t>オオトリ</t>
    </rPh>
    <rPh sb="4" eb="5">
      <t>トク</t>
    </rPh>
    <phoneticPr fontId="2"/>
  </si>
  <si>
    <t>10--19</t>
  </si>
  <si>
    <t>北区／元町</t>
    <rPh sb="0" eb="1">
      <t>キタ</t>
    </rPh>
    <rPh sb="1" eb="2">
      <t>ク</t>
    </rPh>
    <rPh sb="3" eb="5">
      <t>モトマチ</t>
    </rPh>
    <phoneticPr fontId="2"/>
  </si>
  <si>
    <t>10--20</t>
  </si>
  <si>
    <t>北区／楽只</t>
    <rPh sb="0" eb="1">
      <t>キタ</t>
    </rPh>
    <rPh sb="1" eb="2">
      <t>ク</t>
    </rPh>
    <rPh sb="3" eb="5">
      <t>ラクタダ</t>
    </rPh>
    <phoneticPr fontId="2"/>
  </si>
  <si>
    <t>10--21</t>
  </si>
  <si>
    <t>北区／柏野</t>
    <rPh sb="0" eb="1">
      <t>キタ</t>
    </rPh>
    <rPh sb="1" eb="2">
      <t>ク</t>
    </rPh>
    <rPh sb="3" eb="4">
      <t>カシワ</t>
    </rPh>
    <rPh sb="4" eb="5">
      <t>ノ</t>
    </rPh>
    <phoneticPr fontId="2"/>
  </si>
  <si>
    <t>10--22</t>
  </si>
  <si>
    <t>北区／紫野</t>
    <rPh sb="0" eb="1">
      <t>キタ</t>
    </rPh>
    <rPh sb="1" eb="2">
      <t>ク</t>
    </rPh>
    <rPh sb="3" eb="4">
      <t>ムラサキ</t>
    </rPh>
    <rPh sb="4" eb="5">
      <t>ノ</t>
    </rPh>
    <phoneticPr fontId="2"/>
  </si>
  <si>
    <t>10--23</t>
  </si>
  <si>
    <t>北区／紫明</t>
    <rPh sb="0" eb="1">
      <t>キタ</t>
    </rPh>
    <rPh sb="1" eb="2">
      <t>ク</t>
    </rPh>
    <rPh sb="3" eb="4">
      <t>ムラサキ</t>
    </rPh>
    <rPh sb="4" eb="5">
      <t>メイ</t>
    </rPh>
    <phoneticPr fontId="2"/>
  </si>
  <si>
    <t>10--24</t>
  </si>
  <si>
    <t>北区／出雲路</t>
    <rPh sb="0" eb="1">
      <t>キタ</t>
    </rPh>
    <rPh sb="1" eb="2">
      <t>ク</t>
    </rPh>
    <rPh sb="3" eb="6">
      <t>イズモジ</t>
    </rPh>
    <phoneticPr fontId="2"/>
  </si>
  <si>
    <t>10--25</t>
  </si>
  <si>
    <t>北区／中川</t>
    <rPh sb="0" eb="1">
      <t>キタ</t>
    </rPh>
    <rPh sb="1" eb="2">
      <t>ク</t>
    </rPh>
    <rPh sb="3" eb="5">
      <t>ナカガワ</t>
    </rPh>
    <phoneticPr fontId="2"/>
  </si>
  <si>
    <t>10--26</t>
  </si>
  <si>
    <t>北区／小野郷</t>
    <rPh sb="0" eb="1">
      <t>キタ</t>
    </rPh>
    <rPh sb="1" eb="2">
      <t>ク</t>
    </rPh>
    <rPh sb="3" eb="5">
      <t>オノ</t>
    </rPh>
    <rPh sb="5" eb="6">
      <t>ゴウ</t>
    </rPh>
    <phoneticPr fontId="2"/>
  </si>
  <si>
    <t>10--27</t>
  </si>
  <si>
    <t>北区／雲ケ畑</t>
    <rPh sb="0" eb="1">
      <t>キタ</t>
    </rPh>
    <rPh sb="1" eb="2">
      <t>ク</t>
    </rPh>
    <rPh sb="3" eb="4">
      <t>クモ</t>
    </rPh>
    <rPh sb="5" eb="6">
      <t>ハタケ</t>
    </rPh>
    <phoneticPr fontId="2"/>
  </si>
  <si>
    <t>10--28</t>
  </si>
  <si>
    <t>北区／大宮…２／２</t>
    <rPh sb="0" eb="1">
      <t>キタ</t>
    </rPh>
    <rPh sb="1" eb="2">
      <t>ク</t>
    </rPh>
    <rPh sb="3" eb="5">
      <t>オオミヤ</t>
    </rPh>
    <phoneticPr fontId="2"/>
  </si>
  <si>
    <t>12--00</t>
  </si>
  <si>
    <t>上京区</t>
    <rPh sb="0" eb="3">
      <t>カミギョウク</t>
    </rPh>
    <phoneticPr fontId="2"/>
  </si>
  <si>
    <t>12--11</t>
  </si>
  <si>
    <t>上京区／成逸</t>
    <rPh sb="0" eb="3">
      <t>カミギョウク</t>
    </rPh>
    <rPh sb="4" eb="5">
      <t>セイ</t>
    </rPh>
    <rPh sb="5" eb="6">
      <t>イツ</t>
    </rPh>
    <phoneticPr fontId="2"/>
  </si>
  <si>
    <t>12--12</t>
  </si>
  <si>
    <t>上京区／室町</t>
    <rPh sb="0" eb="3">
      <t>カミギョウク</t>
    </rPh>
    <rPh sb="4" eb="6">
      <t>ムロマチ</t>
    </rPh>
    <phoneticPr fontId="2"/>
  </si>
  <si>
    <t>12--13</t>
  </si>
  <si>
    <t>上京区／乾隆</t>
    <rPh sb="0" eb="3">
      <t>カミギョウク</t>
    </rPh>
    <rPh sb="4" eb="5">
      <t>ケン</t>
    </rPh>
    <rPh sb="5" eb="6">
      <t>リュウ</t>
    </rPh>
    <phoneticPr fontId="2"/>
  </si>
  <si>
    <t>12--14</t>
  </si>
  <si>
    <t>上京区／西陣</t>
    <rPh sb="0" eb="3">
      <t>カミギョウク</t>
    </rPh>
    <rPh sb="4" eb="6">
      <t>ニシジン</t>
    </rPh>
    <phoneticPr fontId="2"/>
  </si>
  <si>
    <t>12--15</t>
  </si>
  <si>
    <t>上京区／翔鸞</t>
    <rPh sb="0" eb="3">
      <t>カミギョウク</t>
    </rPh>
    <rPh sb="4" eb="5">
      <t>ショウ</t>
    </rPh>
    <rPh sb="5" eb="6">
      <t>ラン</t>
    </rPh>
    <phoneticPr fontId="2"/>
  </si>
  <si>
    <t>12--16</t>
  </si>
  <si>
    <t>上京区／嘉楽</t>
    <rPh sb="0" eb="3">
      <t>カミギョウク</t>
    </rPh>
    <rPh sb="4" eb="5">
      <t>カ</t>
    </rPh>
    <rPh sb="5" eb="6">
      <t>ラク</t>
    </rPh>
    <phoneticPr fontId="2"/>
  </si>
  <si>
    <t>12--17</t>
  </si>
  <si>
    <t>上京区／桃薗</t>
    <rPh sb="0" eb="3">
      <t>カミギョウク</t>
    </rPh>
    <rPh sb="4" eb="5">
      <t>モモ</t>
    </rPh>
    <rPh sb="5" eb="6">
      <t>ソノ</t>
    </rPh>
    <phoneticPr fontId="2"/>
  </si>
  <si>
    <t>12--18</t>
  </si>
  <si>
    <t>上京区／小川</t>
    <rPh sb="0" eb="3">
      <t>カミギョウク</t>
    </rPh>
    <rPh sb="4" eb="6">
      <t>オガワ</t>
    </rPh>
    <phoneticPr fontId="2"/>
  </si>
  <si>
    <t>12--19</t>
  </si>
  <si>
    <t>上京区／京極</t>
    <rPh sb="0" eb="3">
      <t>カミギョウク</t>
    </rPh>
    <rPh sb="4" eb="6">
      <t>キョウゴク</t>
    </rPh>
    <phoneticPr fontId="2"/>
  </si>
  <si>
    <t>12--20</t>
  </si>
  <si>
    <t>上京区／仁和</t>
    <rPh sb="0" eb="3">
      <t>カミギョウク</t>
    </rPh>
    <rPh sb="4" eb="6">
      <t>ニンナ</t>
    </rPh>
    <phoneticPr fontId="2"/>
  </si>
  <si>
    <t>12--21</t>
  </si>
  <si>
    <t>上京区／正親</t>
    <rPh sb="0" eb="3">
      <t>カミギョウク</t>
    </rPh>
    <rPh sb="4" eb="5">
      <t>マサ</t>
    </rPh>
    <rPh sb="5" eb="6">
      <t>オヤ</t>
    </rPh>
    <phoneticPr fontId="2"/>
  </si>
  <si>
    <t>12--22</t>
  </si>
  <si>
    <t>上京区／聚楽</t>
    <rPh sb="0" eb="3">
      <t>カミギョウク</t>
    </rPh>
    <rPh sb="4" eb="5">
      <t>アツム</t>
    </rPh>
    <rPh sb="5" eb="6">
      <t>ラク</t>
    </rPh>
    <phoneticPr fontId="2"/>
  </si>
  <si>
    <t>12--23</t>
  </si>
  <si>
    <t>上京区／中立</t>
    <rPh sb="0" eb="3">
      <t>カミギョウク</t>
    </rPh>
    <rPh sb="4" eb="6">
      <t>チュウリツ</t>
    </rPh>
    <phoneticPr fontId="2"/>
  </si>
  <si>
    <t>12--24</t>
  </si>
  <si>
    <t>上京区／出水</t>
    <rPh sb="0" eb="3">
      <t>カミギョウク</t>
    </rPh>
    <rPh sb="4" eb="6">
      <t>デミズ</t>
    </rPh>
    <phoneticPr fontId="2"/>
  </si>
  <si>
    <t>12--25</t>
  </si>
  <si>
    <t>上京区／待賢</t>
    <rPh sb="0" eb="3">
      <t>カミギョウク</t>
    </rPh>
    <rPh sb="4" eb="5">
      <t>タイ</t>
    </rPh>
    <rPh sb="5" eb="6">
      <t>ケン</t>
    </rPh>
    <phoneticPr fontId="2"/>
  </si>
  <si>
    <t>12--26</t>
  </si>
  <si>
    <t>上京区／滋野</t>
    <rPh sb="0" eb="3">
      <t>カミギョウク</t>
    </rPh>
    <rPh sb="4" eb="6">
      <t>シゲノ</t>
    </rPh>
    <phoneticPr fontId="2"/>
  </si>
  <si>
    <t>12--27</t>
  </si>
  <si>
    <t>上京区／春日</t>
    <rPh sb="0" eb="3">
      <t>カミギョウク</t>
    </rPh>
    <rPh sb="4" eb="6">
      <t>カスガ</t>
    </rPh>
    <phoneticPr fontId="2"/>
  </si>
  <si>
    <t>14--00</t>
  </si>
  <si>
    <t>左京区</t>
    <rPh sb="0" eb="3">
      <t>サキョウク</t>
    </rPh>
    <phoneticPr fontId="2"/>
  </si>
  <si>
    <t>14--11</t>
  </si>
  <si>
    <t>左京区／新洞</t>
    <rPh sb="0" eb="3">
      <t>サキョウク</t>
    </rPh>
    <rPh sb="4" eb="5">
      <t>シン</t>
    </rPh>
    <rPh sb="5" eb="6">
      <t>ホラ</t>
    </rPh>
    <phoneticPr fontId="2"/>
  </si>
  <si>
    <t>14--12</t>
  </si>
  <si>
    <t>左京区／川東</t>
    <rPh sb="0" eb="3">
      <t>サキョウク</t>
    </rPh>
    <rPh sb="4" eb="6">
      <t>カワヒガシ</t>
    </rPh>
    <phoneticPr fontId="2"/>
  </si>
  <si>
    <t>14--13</t>
  </si>
  <si>
    <t>左京区／聖護院</t>
    <rPh sb="0" eb="3">
      <t>サキョウク</t>
    </rPh>
    <rPh sb="4" eb="7">
      <t>ショウゴイン</t>
    </rPh>
    <phoneticPr fontId="2"/>
  </si>
  <si>
    <t>14--14</t>
  </si>
  <si>
    <t>左京区／岡崎</t>
    <rPh sb="0" eb="3">
      <t>サキョウク</t>
    </rPh>
    <rPh sb="4" eb="6">
      <t>オカザキ</t>
    </rPh>
    <phoneticPr fontId="2"/>
  </si>
  <si>
    <t>14--15</t>
  </si>
  <si>
    <t>左京区／錦林東山</t>
    <rPh sb="0" eb="3">
      <t>サキョウク</t>
    </rPh>
    <rPh sb="4" eb="5">
      <t>キン</t>
    </rPh>
    <rPh sb="5" eb="6">
      <t>リン</t>
    </rPh>
    <rPh sb="6" eb="8">
      <t>ヒガシヤマ</t>
    </rPh>
    <phoneticPr fontId="2"/>
  </si>
  <si>
    <t>14--16</t>
  </si>
  <si>
    <t>左京区／吉田</t>
    <rPh sb="0" eb="3">
      <t>サキョウク</t>
    </rPh>
    <rPh sb="4" eb="6">
      <t>ヨシダ</t>
    </rPh>
    <phoneticPr fontId="2"/>
  </si>
  <si>
    <t>14--17</t>
  </si>
  <si>
    <t>左京区／浄楽</t>
    <rPh sb="0" eb="3">
      <t>サキョウク</t>
    </rPh>
    <rPh sb="4" eb="5">
      <t>ジョウ</t>
    </rPh>
    <rPh sb="5" eb="6">
      <t>ラク</t>
    </rPh>
    <phoneticPr fontId="2"/>
  </si>
  <si>
    <t>14--18</t>
  </si>
  <si>
    <t>左京区／北白川</t>
    <rPh sb="0" eb="3">
      <t>サキョウク</t>
    </rPh>
    <rPh sb="4" eb="7">
      <t>キタシラカワ</t>
    </rPh>
    <phoneticPr fontId="2"/>
  </si>
  <si>
    <t>14--19</t>
  </si>
  <si>
    <t>左京区／養正</t>
    <rPh sb="0" eb="3">
      <t>サキョウク</t>
    </rPh>
    <rPh sb="4" eb="6">
      <t>ヨウマサ</t>
    </rPh>
    <phoneticPr fontId="2"/>
  </si>
  <si>
    <t>14--20</t>
  </si>
  <si>
    <t>左京区／養徳</t>
    <rPh sb="0" eb="3">
      <t>サキョウク</t>
    </rPh>
    <rPh sb="4" eb="5">
      <t>オサム</t>
    </rPh>
    <rPh sb="5" eb="6">
      <t>トク</t>
    </rPh>
    <phoneticPr fontId="2"/>
  </si>
  <si>
    <t>14--21</t>
  </si>
  <si>
    <t>左京区／下鴨</t>
    <rPh sb="0" eb="3">
      <t>サキョウク</t>
    </rPh>
    <rPh sb="4" eb="5">
      <t>シモ</t>
    </rPh>
    <rPh sb="5" eb="6">
      <t>ガモ</t>
    </rPh>
    <phoneticPr fontId="2"/>
  </si>
  <si>
    <t>14--22</t>
  </si>
  <si>
    <t>左京区／葵</t>
    <rPh sb="0" eb="3">
      <t>サキョウク</t>
    </rPh>
    <rPh sb="4" eb="5">
      <t>アオイ</t>
    </rPh>
    <phoneticPr fontId="2"/>
  </si>
  <si>
    <t>14--23</t>
  </si>
  <si>
    <t>左京区／修学院…１／４</t>
    <rPh sb="0" eb="3">
      <t>サキョウク</t>
    </rPh>
    <rPh sb="4" eb="7">
      <t>シュウガクイン</t>
    </rPh>
    <phoneticPr fontId="2"/>
  </si>
  <si>
    <t>14--24</t>
  </si>
  <si>
    <t>左京区／修学院…２／４</t>
    <rPh sb="0" eb="3">
      <t>サキョウク</t>
    </rPh>
    <rPh sb="4" eb="7">
      <t>シュウガクイン</t>
    </rPh>
    <phoneticPr fontId="2"/>
  </si>
  <si>
    <t>14--25</t>
  </si>
  <si>
    <t>左京区／修学院…３／４</t>
    <rPh sb="0" eb="3">
      <t>サキョウク</t>
    </rPh>
    <rPh sb="4" eb="7">
      <t>シュウガクイン</t>
    </rPh>
    <phoneticPr fontId="2"/>
  </si>
  <si>
    <t>14--26</t>
  </si>
  <si>
    <t>左京区／修学院…４／４</t>
    <rPh sb="0" eb="3">
      <t>サキョウク</t>
    </rPh>
    <rPh sb="4" eb="7">
      <t>シュウガクイン</t>
    </rPh>
    <phoneticPr fontId="2"/>
  </si>
  <si>
    <t>14--27</t>
  </si>
  <si>
    <t>左京区／松ケ崎</t>
    <rPh sb="0" eb="3">
      <t>サキョウク</t>
    </rPh>
    <rPh sb="4" eb="5">
      <t>マツ</t>
    </rPh>
    <rPh sb="6" eb="7">
      <t>サキ</t>
    </rPh>
    <phoneticPr fontId="2"/>
  </si>
  <si>
    <t>14--28</t>
  </si>
  <si>
    <t>左京区／岩倉</t>
    <rPh sb="0" eb="3">
      <t>サキョウク</t>
    </rPh>
    <rPh sb="4" eb="6">
      <t>イワクラ</t>
    </rPh>
    <phoneticPr fontId="2"/>
  </si>
  <si>
    <t>14--29</t>
  </si>
  <si>
    <t>左京区／八瀬</t>
    <rPh sb="0" eb="3">
      <t>サキョウク</t>
    </rPh>
    <rPh sb="4" eb="5">
      <t>ハチ</t>
    </rPh>
    <rPh sb="5" eb="6">
      <t>セ</t>
    </rPh>
    <phoneticPr fontId="2"/>
  </si>
  <si>
    <t>14--30</t>
  </si>
  <si>
    <t>左京区／大原</t>
    <rPh sb="0" eb="3">
      <t>サキョウク</t>
    </rPh>
    <rPh sb="4" eb="6">
      <t>オオハラ</t>
    </rPh>
    <phoneticPr fontId="2"/>
  </si>
  <si>
    <t>14--31</t>
  </si>
  <si>
    <t>左京区／静市</t>
    <rPh sb="0" eb="3">
      <t>サキョウク</t>
    </rPh>
    <rPh sb="4" eb="5">
      <t>シズ</t>
    </rPh>
    <rPh sb="5" eb="6">
      <t>イチ</t>
    </rPh>
    <phoneticPr fontId="2"/>
  </si>
  <si>
    <t>14--32</t>
  </si>
  <si>
    <t>左京区／鞍馬</t>
    <rPh sb="0" eb="3">
      <t>サキョウク</t>
    </rPh>
    <rPh sb="4" eb="6">
      <t>クラマ</t>
    </rPh>
    <phoneticPr fontId="2"/>
  </si>
  <si>
    <t>14--33</t>
  </si>
  <si>
    <t>左京区／花脊</t>
    <rPh sb="0" eb="3">
      <t>サキョウク</t>
    </rPh>
    <rPh sb="4" eb="5">
      <t>ハナ</t>
    </rPh>
    <rPh sb="5" eb="6">
      <t>セキ</t>
    </rPh>
    <phoneticPr fontId="2"/>
  </si>
  <si>
    <t>14--34</t>
  </si>
  <si>
    <t>左京区／広河原</t>
    <rPh sb="0" eb="3">
      <t>サキョウク</t>
    </rPh>
    <rPh sb="4" eb="5">
      <t>ヒロ</t>
    </rPh>
    <rPh sb="5" eb="7">
      <t>カワラ</t>
    </rPh>
    <phoneticPr fontId="2"/>
  </si>
  <si>
    <t>14--35</t>
  </si>
  <si>
    <t>左京区／久多</t>
    <rPh sb="0" eb="3">
      <t>サキョウク</t>
    </rPh>
    <rPh sb="4" eb="5">
      <t>ク</t>
    </rPh>
    <rPh sb="5" eb="6">
      <t>タ</t>
    </rPh>
    <phoneticPr fontId="2"/>
  </si>
  <si>
    <t>16--00</t>
  </si>
  <si>
    <t>中京区</t>
    <rPh sb="0" eb="3">
      <t>ナカギョウク</t>
    </rPh>
    <phoneticPr fontId="2"/>
  </si>
  <si>
    <t>16--11</t>
  </si>
  <si>
    <t>中京区／梅屋</t>
    <rPh sb="0" eb="3">
      <t>ナカギョウク</t>
    </rPh>
    <rPh sb="4" eb="6">
      <t>ウメヤ</t>
    </rPh>
    <phoneticPr fontId="2"/>
  </si>
  <si>
    <t>16--12</t>
  </si>
  <si>
    <t>中京区／竹間</t>
    <rPh sb="0" eb="3">
      <t>ナカギョウク</t>
    </rPh>
    <rPh sb="4" eb="5">
      <t>チク</t>
    </rPh>
    <rPh sb="5" eb="6">
      <t>カン</t>
    </rPh>
    <phoneticPr fontId="2"/>
  </si>
  <si>
    <t>16--13</t>
  </si>
  <si>
    <t>中京区／富有</t>
    <rPh sb="0" eb="3">
      <t>ナカギョウク</t>
    </rPh>
    <rPh sb="4" eb="5">
      <t>フ</t>
    </rPh>
    <rPh sb="5" eb="6">
      <t>ユウ</t>
    </rPh>
    <phoneticPr fontId="2"/>
  </si>
  <si>
    <t>16--14</t>
  </si>
  <si>
    <t>中京区／教業</t>
    <rPh sb="0" eb="3">
      <t>ナカギョウク</t>
    </rPh>
    <rPh sb="4" eb="5">
      <t>キョウ</t>
    </rPh>
    <rPh sb="5" eb="6">
      <t>ギョウ</t>
    </rPh>
    <phoneticPr fontId="2"/>
  </si>
  <si>
    <t>16--15</t>
  </si>
  <si>
    <t>中京区／城巽</t>
    <rPh sb="0" eb="3">
      <t>ナカギョウク</t>
    </rPh>
    <rPh sb="4" eb="5">
      <t>シロ</t>
    </rPh>
    <rPh sb="5" eb="6">
      <t>タツミ</t>
    </rPh>
    <phoneticPr fontId="2"/>
  </si>
  <si>
    <t>16--16</t>
  </si>
  <si>
    <t>中京区／龍池</t>
    <rPh sb="0" eb="3">
      <t>ナカギョウク</t>
    </rPh>
    <rPh sb="4" eb="5">
      <t>タツ</t>
    </rPh>
    <rPh sb="5" eb="6">
      <t>イケ</t>
    </rPh>
    <phoneticPr fontId="2"/>
  </si>
  <si>
    <t>16--17</t>
  </si>
  <si>
    <t>中京区／初音</t>
    <rPh sb="0" eb="3">
      <t>ナカギョウク</t>
    </rPh>
    <rPh sb="4" eb="6">
      <t>ハツネ</t>
    </rPh>
    <phoneticPr fontId="2"/>
  </si>
  <si>
    <t>16--18</t>
  </si>
  <si>
    <t>中京区／柳池</t>
    <rPh sb="0" eb="3">
      <t>ナカギョウク</t>
    </rPh>
    <rPh sb="4" eb="5">
      <t>ヤナギ</t>
    </rPh>
    <rPh sb="5" eb="6">
      <t>イケ</t>
    </rPh>
    <phoneticPr fontId="2"/>
  </si>
  <si>
    <t>16--19</t>
  </si>
  <si>
    <t>中京区／銅駝</t>
    <rPh sb="0" eb="3">
      <t>ナカギョウク</t>
    </rPh>
    <rPh sb="4" eb="5">
      <t>ドウ</t>
    </rPh>
    <rPh sb="5" eb="6">
      <t>ダ</t>
    </rPh>
    <phoneticPr fontId="2"/>
  </si>
  <si>
    <t>16--20</t>
  </si>
  <si>
    <t>中京区／乾</t>
    <rPh sb="0" eb="3">
      <t>ナカギョウク</t>
    </rPh>
    <rPh sb="4" eb="5">
      <t>イヌイ</t>
    </rPh>
    <phoneticPr fontId="2"/>
  </si>
  <si>
    <t>16--21</t>
  </si>
  <si>
    <t>中京区／本能</t>
    <rPh sb="0" eb="3">
      <t>ナカギョウク</t>
    </rPh>
    <rPh sb="4" eb="6">
      <t>ホンノウ</t>
    </rPh>
    <phoneticPr fontId="2"/>
  </si>
  <si>
    <t>16--22</t>
  </si>
  <si>
    <t>中京区／明倫</t>
    <rPh sb="0" eb="3">
      <t>ナカギョウク</t>
    </rPh>
    <rPh sb="4" eb="6">
      <t>メイリン</t>
    </rPh>
    <phoneticPr fontId="2"/>
  </si>
  <si>
    <t>16--23</t>
  </si>
  <si>
    <t>中京区／日彰</t>
    <rPh sb="0" eb="3">
      <t>ナカギョウク</t>
    </rPh>
    <rPh sb="4" eb="5">
      <t>ヒ</t>
    </rPh>
    <rPh sb="5" eb="6">
      <t>アキラ</t>
    </rPh>
    <phoneticPr fontId="2"/>
  </si>
  <si>
    <t>16--24</t>
  </si>
  <si>
    <t>中京区／生祥</t>
    <rPh sb="0" eb="3">
      <t>ナカギョウク</t>
    </rPh>
    <rPh sb="4" eb="5">
      <t>セイ</t>
    </rPh>
    <rPh sb="5" eb="6">
      <t>ショウ</t>
    </rPh>
    <phoneticPr fontId="2"/>
  </si>
  <si>
    <t>16--25</t>
  </si>
  <si>
    <t>中京区／立誠</t>
    <rPh sb="0" eb="3">
      <t>ナカギョウク</t>
    </rPh>
    <rPh sb="4" eb="5">
      <t>リツ</t>
    </rPh>
    <rPh sb="5" eb="6">
      <t>セイ</t>
    </rPh>
    <phoneticPr fontId="2"/>
  </si>
  <si>
    <t>16--26</t>
  </si>
  <si>
    <t>中京区／朱雀第一</t>
    <rPh sb="0" eb="3">
      <t>ナカギョウク</t>
    </rPh>
    <rPh sb="4" eb="6">
      <t>スザク</t>
    </rPh>
    <rPh sb="6" eb="8">
      <t>ダイイチ</t>
    </rPh>
    <phoneticPr fontId="2"/>
  </si>
  <si>
    <t>16--27</t>
  </si>
  <si>
    <t>中京区／朱雀第二</t>
    <rPh sb="0" eb="3">
      <t>ナカギョウク</t>
    </rPh>
    <rPh sb="4" eb="6">
      <t>スザク</t>
    </rPh>
    <rPh sb="6" eb="8">
      <t>ダイニ</t>
    </rPh>
    <phoneticPr fontId="2"/>
  </si>
  <si>
    <t>16--28</t>
  </si>
  <si>
    <t>中京区／朱雀第三</t>
    <rPh sb="0" eb="3">
      <t>ナカギョウク</t>
    </rPh>
    <rPh sb="4" eb="6">
      <t>スザク</t>
    </rPh>
    <rPh sb="6" eb="7">
      <t>ダイ</t>
    </rPh>
    <rPh sb="7" eb="8">
      <t>サン</t>
    </rPh>
    <phoneticPr fontId="2"/>
  </si>
  <si>
    <t>16--29</t>
  </si>
  <si>
    <t>中京区／朱雀第四</t>
    <rPh sb="0" eb="3">
      <t>ナカギョウク</t>
    </rPh>
    <rPh sb="4" eb="6">
      <t>スザク</t>
    </rPh>
    <rPh sb="6" eb="7">
      <t>ダイ</t>
    </rPh>
    <rPh sb="7" eb="8">
      <t>ヨン</t>
    </rPh>
    <phoneticPr fontId="2"/>
  </si>
  <si>
    <t>16--30</t>
  </si>
  <si>
    <t>中京区／朱雀第五</t>
    <rPh sb="0" eb="3">
      <t>ナカギョウク</t>
    </rPh>
    <rPh sb="4" eb="6">
      <t>スザク</t>
    </rPh>
    <rPh sb="6" eb="8">
      <t>ダイゴ</t>
    </rPh>
    <phoneticPr fontId="2"/>
  </si>
  <si>
    <t>16--31</t>
  </si>
  <si>
    <t>中京区／朱雀第六</t>
    <rPh sb="0" eb="3">
      <t>ナカギョウク</t>
    </rPh>
    <rPh sb="4" eb="6">
      <t>スザク</t>
    </rPh>
    <rPh sb="6" eb="8">
      <t>ダイロク</t>
    </rPh>
    <phoneticPr fontId="2"/>
  </si>
  <si>
    <t>16--32</t>
  </si>
  <si>
    <t>中京区／朱雀第七</t>
    <rPh sb="0" eb="3">
      <t>ナカギョウク</t>
    </rPh>
    <rPh sb="4" eb="6">
      <t>スザク</t>
    </rPh>
    <rPh sb="6" eb="7">
      <t>ダイ</t>
    </rPh>
    <rPh sb="7" eb="8">
      <t>シチ</t>
    </rPh>
    <phoneticPr fontId="2"/>
  </si>
  <si>
    <t>16--33</t>
  </si>
  <si>
    <t>中京区／朱雀第八</t>
    <rPh sb="0" eb="3">
      <t>ナカギョウク</t>
    </rPh>
    <rPh sb="4" eb="6">
      <t>スザク</t>
    </rPh>
    <rPh sb="6" eb="7">
      <t>ダイ</t>
    </rPh>
    <rPh sb="7" eb="8">
      <t>ハチ</t>
    </rPh>
    <phoneticPr fontId="2"/>
  </si>
  <si>
    <t>20--00</t>
  </si>
  <si>
    <t>東山区</t>
    <rPh sb="0" eb="3">
      <t>ヒガシヤマク</t>
    </rPh>
    <phoneticPr fontId="2"/>
  </si>
  <si>
    <t>20--11</t>
  </si>
  <si>
    <t>東山区／有済</t>
    <rPh sb="0" eb="3">
      <t>ヒガシヤマク</t>
    </rPh>
    <rPh sb="4" eb="5">
      <t>ユウ</t>
    </rPh>
    <rPh sb="5" eb="6">
      <t>サイ</t>
    </rPh>
    <phoneticPr fontId="2"/>
  </si>
  <si>
    <t>20--12</t>
  </si>
  <si>
    <t>東山区／粟田</t>
    <rPh sb="0" eb="3">
      <t>ヒガシヤマク</t>
    </rPh>
    <rPh sb="4" eb="6">
      <t>アワタ</t>
    </rPh>
    <phoneticPr fontId="2"/>
  </si>
  <si>
    <t>20--13</t>
  </si>
  <si>
    <t>東山区／弥栄</t>
    <rPh sb="0" eb="3">
      <t>ヒガシヤマク</t>
    </rPh>
    <rPh sb="4" eb="6">
      <t>ヤサカ</t>
    </rPh>
    <phoneticPr fontId="2"/>
  </si>
  <si>
    <t>20--14</t>
  </si>
  <si>
    <t>東山区／新道</t>
    <rPh sb="0" eb="3">
      <t>ヒガシヤマク</t>
    </rPh>
    <rPh sb="4" eb="6">
      <t>シンミチ</t>
    </rPh>
    <phoneticPr fontId="2"/>
  </si>
  <si>
    <t>20--15</t>
  </si>
  <si>
    <t>東山区／六原</t>
    <rPh sb="0" eb="3">
      <t>ヒガシヤマク</t>
    </rPh>
    <rPh sb="4" eb="6">
      <t>ロクハラ</t>
    </rPh>
    <phoneticPr fontId="2"/>
  </si>
  <si>
    <t>20--16</t>
  </si>
  <si>
    <t>東山区／清水</t>
    <rPh sb="0" eb="3">
      <t>ヒガシヤマク</t>
    </rPh>
    <rPh sb="4" eb="6">
      <t>キヨミズ</t>
    </rPh>
    <phoneticPr fontId="2"/>
  </si>
  <si>
    <t>20--17</t>
  </si>
  <si>
    <t>東山区／貞教</t>
    <rPh sb="0" eb="3">
      <t>ヒガシヤマク</t>
    </rPh>
    <rPh sb="4" eb="5">
      <t>テイ</t>
    </rPh>
    <rPh sb="5" eb="6">
      <t>キョウ</t>
    </rPh>
    <phoneticPr fontId="2"/>
  </si>
  <si>
    <t>20--18</t>
  </si>
  <si>
    <t>東山区／修道</t>
    <rPh sb="0" eb="3">
      <t>ヒガシヤマク</t>
    </rPh>
    <rPh sb="4" eb="6">
      <t>シュウドウ</t>
    </rPh>
    <phoneticPr fontId="2"/>
  </si>
  <si>
    <t>20--19</t>
  </si>
  <si>
    <t>東山区／一橋</t>
    <rPh sb="0" eb="3">
      <t>ヒガシヤマク</t>
    </rPh>
    <rPh sb="4" eb="6">
      <t>ヒトツバシ</t>
    </rPh>
    <phoneticPr fontId="2"/>
  </si>
  <si>
    <t>20--20</t>
  </si>
  <si>
    <t>東山区／月輪</t>
    <rPh sb="0" eb="2">
      <t>ヒガシヤマ</t>
    </rPh>
    <rPh sb="2" eb="3">
      <t>ク</t>
    </rPh>
    <rPh sb="4" eb="5">
      <t>ツキ</t>
    </rPh>
    <rPh sb="5" eb="6">
      <t>ワ</t>
    </rPh>
    <phoneticPr fontId="2"/>
  </si>
  <si>
    <t>20--21</t>
  </si>
  <si>
    <t>東山区／今熊野</t>
    <rPh sb="0" eb="3">
      <t>ヒガシヤマク</t>
    </rPh>
    <rPh sb="4" eb="5">
      <t>イマ</t>
    </rPh>
    <rPh sb="5" eb="7">
      <t>クマノ</t>
    </rPh>
    <phoneticPr fontId="2"/>
  </si>
  <si>
    <t>山科区</t>
    <rPh sb="0" eb="3">
      <t>ヤマシナク</t>
    </rPh>
    <phoneticPr fontId="2"/>
  </si>
  <si>
    <t>22--11</t>
  </si>
  <si>
    <t>山科区／山階</t>
    <rPh sb="0" eb="3">
      <t>ヤマシナク</t>
    </rPh>
    <rPh sb="4" eb="6">
      <t>ヤマシナ</t>
    </rPh>
    <phoneticPr fontId="2"/>
  </si>
  <si>
    <t>22--12</t>
  </si>
  <si>
    <t>山科区／鏡山</t>
    <rPh sb="0" eb="3">
      <t>ヤマシナク</t>
    </rPh>
    <rPh sb="4" eb="5">
      <t>カガミ</t>
    </rPh>
    <rPh sb="5" eb="6">
      <t>ヤマ</t>
    </rPh>
    <phoneticPr fontId="2"/>
  </si>
  <si>
    <t>22--13</t>
  </si>
  <si>
    <t>山科区／音羽</t>
    <rPh sb="0" eb="3">
      <t>ヤマシナク</t>
    </rPh>
    <rPh sb="4" eb="6">
      <t>オトワ</t>
    </rPh>
    <phoneticPr fontId="2"/>
  </si>
  <si>
    <t>22--14</t>
  </si>
  <si>
    <t>山科区／勧修…１／２</t>
    <rPh sb="0" eb="3">
      <t>ヤマシナク</t>
    </rPh>
    <rPh sb="4" eb="5">
      <t>ススム</t>
    </rPh>
    <rPh sb="5" eb="6">
      <t>オサム</t>
    </rPh>
    <phoneticPr fontId="2"/>
  </si>
  <si>
    <t>22--15</t>
  </si>
  <si>
    <t>山科区／勧修…２／２</t>
    <rPh sb="0" eb="3">
      <t>ヤマシナク</t>
    </rPh>
    <rPh sb="4" eb="5">
      <t>ススム</t>
    </rPh>
    <rPh sb="5" eb="6">
      <t>オサム</t>
    </rPh>
    <phoneticPr fontId="2"/>
  </si>
  <si>
    <t>24--00</t>
  </si>
  <si>
    <t>下京区</t>
    <rPh sb="0" eb="3">
      <t>シモギョウク</t>
    </rPh>
    <phoneticPr fontId="2"/>
  </si>
  <si>
    <t>24--11</t>
  </si>
  <si>
    <t>下京区／郁文</t>
    <rPh sb="0" eb="3">
      <t>シモギョウク</t>
    </rPh>
    <rPh sb="4" eb="5">
      <t>イク</t>
    </rPh>
    <rPh sb="5" eb="6">
      <t>フミ</t>
    </rPh>
    <phoneticPr fontId="2"/>
  </si>
  <si>
    <t>24--12</t>
  </si>
  <si>
    <t>下京区／格致</t>
    <rPh sb="0" eb="3">
      <t>シモギョウク</t>
    </rPh>
    <rPh sb="4" eb="5">
      <t>カク</t>
    </rPh>
    <rPh sb="5" eb="6">
      <t>チ</t>
    </rPh>
    <phoneticPr fontId="2"/>
  </si>
  <si>
    <t>24--13</t>
  </si>
  <si>
    <t>下京区／成徳</t>
    <rPh sb="0" eb="3">
      <t>シモギョウク</t>
    </rPh>
    <rPh sb="4" eb="5">
      <t>ナ</t>
    </rPh>
    <rPh sb="5" eb="6">
      <t>トク</t>
    </rPh>
    <phoneticPr fontId="2"/>
  </si>
  <si>
    <t>24--14</t>
  </si>
  <si>
    <t>下京区／豊園</t>
    <rPh sb="0" eb="3">
      <t>シモギョウク</t>
    </rPh>
    <rPh sb="4" eb="5">
      <t>ホウ</t>
    </rPh>
    <rPh sb="5" eb="6">
      <t>エン</t>
    </rPh>
    <phoneticPr fontId="2"/>
  </si>
  <si>
    <t>24--15</t>
  </si>
  <si>
    <t>下京区／開智</t>
    <rPh sb="0" eb="2">
      <t>シモギョウ</t>
    </rPh>
    <rPh sb="2" eb="3">
      <t>ク</t>
    </rPh>
    <rPh sb="4" eb="5">
      <t>カイ</t>
    </rPh>
    <rPh sb="5" eb="6">
      <t>チ</t>
    </rPh>
    <phoneticPr fontId="2"/>
  </si>
  <si>
    <t>24--16</t>
  </si>
  <si>
    <t>下京区／永松</t>
    <rPh sb="0" eb="2">
      <t>シモギョウ</t>
    </rPh>
    <rPh sb="2" eb="3">
      <t>ク</t>
    </rPh>
    <rPh sb="4" eb="5">
      <t>ナガ</t>
    </rPh>
    <rPh sb="5" eb="6">
      <t>マツ</t>
    </rPh>
    <phoneticPr fontId="2"/>
  </si>
  <si>
    <t>24--17</t>
  </si>
  <si>
    <t>下京区／淳風</t>
    <rPh sb="0" eb="2">
      <t>シモギョウ</t>
    </rPh>
    <rPh sb="2" eb="3">
      <t>ク</t>
    </rPh>
    <rPh sb="4" eb="5">
      <t>ジュン</t>
    </rPh>
    <rPh sb="5" eb="6">
      <t>フウ</t>
    </rPh>
    <phoneticPr fontId="2"/>
  </si>
  <si>
    <t>24--18</t>
  </si>
  <si>
    <t>下京区／醒泉</t>
    <rPh sb="0" eb="2">
      <t>シモギョウ</t>
    </rPh>
    <rPh sb="2" eb="3">
      <t>ク</t>
    </rPh>
    <rPh sb="4" eb="5">
      <t>サムル</t>
    </rPh>
    <rPh sb="5" eb="6">
      <t>イズミ</t>
    </rPh>
    <phoneticPr fontId="2"/>
  </si>
  <si>
    <t>24--19</t>
  </si>
  <si>
    <t>下京区／修徳</t>
    <rPh sb="0" eb="3">
      <t>シモギョウク</t>
    </rPh>
    <rPh sb="4" eb="5">
      <t>シュウ</t>
    </rPh>
    <rPh sb="5" eb="6">
      <t>トク</t>
    </rPh>
    <phoneticPr fontId="2"/>
  </si>
  <si>
    <t>24--20</t>
  </si>
  <si>
    <t>下京区／有隣</t>
    <rPh sb="0" eb="3">
      <t>シモギョウク</t>
    </rPh>
    <rPh sb="4" eb="5">
      <t>ユウ</t>
    </rPh>
    <rPh sb="5" eb="6">
      <t>リン</t>
    </rPh>
    <phoneticPr fontId="2"/>
  </si>
  <si>
    <t>24--21</t>
  </si>
  <si>
    <t>下京区／植柳</t>
    <rPh sb="0" eb="3">
      <t>シモギョウク</t>
    </rPh>
    <rPh sb="4" eb="5">
      <t>ショク</t>
    </rPh>
    <rPh sb="5" eb="6">
      <t>ヤナギ</t>
    </rPh>
    <phoneticPr fontId="2"/>
  </si>
  <si>
    <t>24--22</t>
  </si>
  <si>
    <t>下京区／尚徳</t>
    <rPh sb="0" eb="3">
      <t>シモギョウク</t>
    </rPh>
    <rPh sb="4" eb="5">
      <t>ナオ</t>
    </rPh>
    <rPh sb="5" eb="6">
      <t>トク</t>
    </rPh>
    <phoneticPr fontId="2"/>
  </si>
  <si>
    <t>24--23</t>
  </si>
  <si>
    <t>下京区／稚松</t>
    <rPh sb="0" eb="3">
      <t>シモギョウク</t>
    </rPh>
    <rPh sb="4" eb="5">
      <t>チ</t>
    </rPh>
    <rPh sb="5" eb="6">
      <t>マツ</t>
    </rPh>
    <phoneticPr fontId="2"/>
  </si>
  <si>
    <t>24--24</t>
  </si>
  <si>
    <t>下京区／菊浜</t>
    <rPh sb="0" eb="2">
      <t>シモギョウ</t>
    </rPh>
    <rPh sb="2" eb="3">
      <t>ク</t>
    </rPh>
    <rPh sb="4" eb="5">
      <t>キク</t>
    </rPh>
    <rPh sb="5" eb="6">
      <t>ハマ</t>
    </rPh>
    <phoneticPr fontId="2"/>
  </si>
  <si>
    <t>24--25</t>
  </si>
  <si>
    <t>下京区／安寧</t>
    <rPh sb="0" eb="3">
      <t>シモギョウク</t>
    </rPh>
    <rPh sb="4" eb="5">
      <t>アン</t>
    </rPh>
    <rPh sb="5" eb="6">
      <t>ネイ</t>
    </rPh>
    <phoneticPr fontId="2"/>
  </si>
  <si>
    <t>24--26</t>
  </si>
  <si>
    <t>下京区／皆山</t>
    <rPh sb="0" eb="3">
      <t>シモギョウク</t>
    </rPh>
    <rPh sb="4" eb="5">
      <t>ミナ</t>
    </rPh>
    <rPh sb="5" eb="6">
      <t>ヤマ</t>
    </rPh>
    <phoneticPr fontId="2"/>
  </si>
  <si>
    <t>24--27</t>
  </si>
  <si>
    <t>下京区／梅逕</t>
    <rPh sb="0" eb="3">
      <t>シモギョウク</t>
    </rPh>
    <rPh sb="4" eb="5">
      <t>ウメ</t>
    </rPh>
    <rPh sb="5" eb="6">
      <t>キョウ</t>
    </rPh>
    <phoneticPr fontId="2"/>
  </si>
  <si>
    <t>24--28</t>
  </si>
  <si>
    <t>下京区／大内</t>
    <rPh sb="0" eb="3">
      <t>シモギョウク</t>
    </rPh>
    <rPh sb="4" eb="6">
      <t>オオウチ</t>
    </rPh>
    <phoneticPr fontId="2"/>
  </si>
  <si>
    <t>24--29</t>
  </si>
  <si>
    <t>下京区／光徳</t>
    <rPh sb="0" eb="3">
      <t>シモギョウク</t>
    </rPh>
    <rPh sb="4" eb="5">
      <t>コウ</t>
    </rPh>
    <rPh sb="5" eb="6">
      <t>トク</t>
    </rPh>
    <phoneticPr fontId="2"/>
  </si>
  <si>
    <t>24--30</t>
  </si>
  <si>
    <t>下京区／七条</t>
    <rPh sb="0" eb="3">
      <t>シモギョウク</t>
    </rPh>
    <rPh sb="4" eb="6">
      <t>シチジョウ</t>
    </rPh>
    <phoneticPr fontId="2"/>
  </si>
  <si>
    <t>24--31</t>
  </si>
  <si>
    <t>下京区／七条第三</t>
    <rPh sb="0" eb="3">
      <t>シモギョウク</t>
    </rPh>
    <rPh sb="4" eb="6">
      <t>シチジョウ</t>
    </rPh>
    <rPh sb="6" eb="7">
      <t>ダイ</t>
    </rPh>
    <rPh sb="7" eb="8">
      <t>サン</t>
    </rPh>
    <phoneticPr fontId="2"/>
  </si>
  <si>
    <t>24--32</t>
  </si>
  <si>
    <t>下京区／崇仁</t>
    <rPh sb="0" eb="3">
      <t>シモギョウク</t>
    </rPh>
    <rPh sb="4" eb="5">
      <t>スウ</t>
    </rPh>
    <rPh sb="5" eb="6">
      <t>ジン</t>
    </rPh>
    <phoneticPr fontId="2"/>
  </si>
  <si>
    <t>24--33</t>
  </si>
  <si>
    <t>下京区／西大路</t>
    <rPh sb="0" eb="3">
      <t>シモギョウク</t>
    </rPh>
    <rPh sb="4" eb="7">
      <t>ニシオオジ</t>
    </rPh>
    <phoneticPr fontId="2"/>
  </si>
  <si>
    <t>26--00</t>
  </si>
  <si>
    <t>南区</t>
    <rPh sb="0" eb="1">
      <t>ミナミ</t>
    </rPh>
    <rPh sb="1" eb="2">
      <t>ク</t>
    </rPh>
    <phoneticPr fontId="2"/>
  </si>
  <si>
    <t>26--11</t>
  </si>
  <si>
    <t>南区／梅逕</t>
    <rPh sb="0" eb="1">
      <t>ミナミ</t>
    </rPh>
    <rPh sb="1" eb="2">
      <t>ク</t>
    </rPh>
    <rPh sb="3" eb="4">
      <t>ウメ</t>
    </rPh>
    <rPh sb="4" eb="5">
      <t>キョウ</t>
    </rPh>
    <phoneticPr fontId="2"/>
  </si>
  <si>
    <t>26--12</t>
  </si>
  <si>
    <t>南区／九条</t>
    <rPh sb="0" eb="1">
      <t>ミナミ</t>
    </rPh>
    <rPh sb="1" eb="2">
      <t>ク</t>
    </rPh>
    <rPh sb="3" eb="5">
      <t>クジョウ</t>
    </rPh>
    <phoneticPr fontId="2"/>
  </si>
  <si>
    <t>26--13</t>
  </si>
  <si>
    <t>南区／弘道</t>
    <rPh sb="0" eb="1">
      <t>ミナミ</t>
    </rPh>
    <rPh sb="1" eb="2">
      <t>ク</t>
    </rPh>
    <rPh sb="3" eb="5">
      <t>ヒロミチ</t>
    </rPh>
    <phoneticPr fontId="2"/>
  </si>
  <si>
    <t>26--14</t>
  </si>
  <si>
    <t>南区／塔南</t>
    <rPh sb="0" eb="1">
      <t>ミナミ</t>
    </rPh>
    <rPh sb="1" eb="2">
      <t>ク</t>
    </rPh>
    <rPh sb="3" eb="4">
      <t>トウ</t>
    </rPh>
    <rPh sb="4" eb="5">
      <t>ミナミ</t>
    </rPh>
    <phoneticPr fontId="2"/>
  </si>
  <si>
    <t>26--15</t>
  </si>
  <si>
    <t>南区／南大内</t>
    <rPh sb="0" eb="1">
      <t>ミナミ</t>
    </rPh>
    <rPh sb="1" eb="2">
      <t>ク</t>
    </rPh>
    <rPh sb="3" eb="4">
      <t>ミナミ</t>
    </rPh>
    <rPh sb="4" eb="6">
      <t>オオウチ</t>
    </rPh>
    <phoneticPr fontId="2"/>
  </si>
  <si>
    <t>26--16</t>
  </si>
  <si>
    <t>南区／唐橋</t>
    <rPh sb="0" eb="1">
      <t>ミナミ</t>
    </rPh>
    <rPh sb="1" eb="2">
      <t>ク</t>
    </rPh>
    <rPh sb="3" eb="5">
      <t>カラハシ</t>
    </rPh>
    <phoneticPr fontId="2"/>
  </si>
  <si>
    <t>26--17</t>
  </si>
  <si>
    <t>南区／陶化</t>
    <rPh sb="0" eb="1">
      <t>ミナミ</t>
    </rPh>
    <rPh sb="1" eb="2">
      <t>ク</t>
    </rPh>
    <rPh sb="3" eb="4">
      <t>トウ</t>
    </rPh>
    <rPh sb="4" eb="5">
      <t>カ</t>
    </rPh>
    <phoneticPr fontId="2"/>
  </si>
  <si>
    <t>26--18</t>
  </si>
  <si>
    <t>南区／東和</t>
    <rPh sb="0" eb="1">
      <t>ミナミ</t>
    </rPh>
    <rPh sb="1" eb="2">
      <t>ク</t>
    </rPh>
    <rPh sb="3" eb="5">
      <t>トウワ</t>
    </rPh>
    <phoneticPr fontId="2"/>
  </si>
  <si>
    <t>26--19</t>
  </si>
  <si>
    <t>南区／山王</t>
    <rPh sb="0" eb="1">
      <t>ミナミ</t>
    </rPh>
    <rPh sb="1" eb="2">
      <t>ク</t>
    </rPh>
    <rPh sb="3" eb="5">
      <t>サンノウ</t>
    </rPh>
    <phoneticPr fontId="2"/>
  </si>
  <si>
    <t>26--20</t>
  </si>
  <si>
    <t>南区／吉祥院…１／２</t>
    <rPh sb="0" eb="1">
      <t>ミナミ</t>
    </rPh>
    <rPh sb="1" eb="2">
      <t>ク</t>
    </rPh>
    <rPh sb="3" eb="5">
      <t>キッショウ</t>
    </rPh>
    <rPh sb="5" eb="6">
      <t>イン</t>
    </rPh>
    <phoneticPr fontId="2"/>
  </si>
  <si>
    <t>26--21</t>
  </si>
  <si>
    <t>南区／上鳥羽</t>
    <rPh sb="0" eb="1">
      <t>ミナミ</t>
    </rPh>
    <rPh sb="1" eb="2">
      <t>ク</t>
    </rPh>
    <rPh sb="3" eb="4">
      <t>カミ</t>
    </rPh>
    <rPh sb="4" eb="6">
      <t>トバ</t>
    </rPh>
    <phoneticPr fontId="2"/>
  </si>
  <si>
    <t>26--22</t>
  </si>
  <si>
    <t>南区／久世</t>
    <rPh sb="0" eb="1">
      <t>ミナミ</t>
    </rPh>
    <rPh sb="1" eb="2">
      <t>ク</t>
    </rPh>
    <rPh sb="3" eb="5">
      <t>クゼ</t>
    </rPh>
    <phoneticPr fontId="2"/>
  </si>
  <si>
    <t>26--23</t>
  </si>
  <si>
    <t>南区／吉祥院…２／２</t>
    <rPh sb="0" eb="1">
      <t>ミナミ</t>
    </rPh>
    <rPh sb="1" eb="2">
      <t>ク</t>
    </rPh>
    <rPh sb="3" eb="5">
      <t>キッショウ</t>
    </rPh>
    <rPh sb="5" eb="6">
      <t>イン</t>
    </rPh>
    <phoneticPr fontId="2"/>
  </si>
  <si>
    <t>28--00</t>
  </si>
  <si>
    <t>右京区</t>
    <rPh sb="0" eb="3">
      <t>ウキョウク</t>
    </rPh>
    <phoneticPr fontId="2"/>
  </si>
  <si>
    <t>右京区／京北を除く区域</t>
    <rPh sb="0" eb="3">
      <t>ウキョウク</t>
    </rPh>
    <rPh sb="4" eb="6">
      <t>ケイホク</t>
    </rPh>
    <rPh sb="7" eb="8">
      <t>ノゾ</t>
    </rPh>
    <rPh sb="9" eb="11">
      <t>クイキ</t>
    </rPh>
    <phoneticPr fontId="2"/>
  </si>
  <si>
    <t>右京区／太秦</t>
    <rPh sb="0" eb="3">
      <t>ウキョウク</t>
    </rPh>
    <rPh sb="4" eb="6">
      <t>ウズマサ</t>
    </rPh>
    <phoneticPr fontId="2"/>
  </si>
  <si>
    <t>右京区／安井</t>
    <rPh sb="0" eb="3">
      <t>ウキョウク</t>
    </rPh>
    <rPh sb="4" eb="6">
      <t>ヤスイ</t>
    </rPh>
    <phoneticPr fontId="2"/>
  </si>
  <si>
    <t>右京区／嵯峨野</t>
    <rPh sb="0" eb="3">
      <t>ウキョウク</t>
    </rPh>
    <rPh sb="4" eb="7">
      <t>サガノ</t>
    </rPh>
    <phoneticPr fontId="2"/>
  </si>
  <si>
    <t>右京区／山ノ内</t>
    <rPh sb="0" eb="3">
      <t>ウキョウク</t>
    </rPh>
    <rPh sb="4" eb="5">
      <t>ヤマ</t>
    </rPh>
    <rPh sb="6" eb="7">
      <t>ウチ</t>
    </rPh>
    <phoneticPr fontId="2"/>
  </si>
  <si>
    <t>右京区／西院</t>
    <rPh sb="0" eb="3">
      <t>ウキョウク</t>
    </rPh>
    <rPh sb="4" eb="6">
      <t>サイイン</t>
    </rPh>
    <phoneticPr fontId="2"/>
  </si>
  <si>
    <t>右京区／西院第二</t>
    <rPh sb="0" eb="3">
      <t>ウキョウク</t>
    </rPh>
    <rPh sb="4" eb="6">
      <t>サイイン</t>
    </rPh>
    <rPh sb="6" eb="8">
      <t>ダイニ</t>
    </rPh>
    <phoneticPr fontId="2"/>
  </si>
  <si>
    <t>右京区／西京極</t>
    <rPh sb="0" eb="3">
      <t>ウキョウク</t>
    </rPh>
    <rPh sb="4" eb="7">
      <t>ニシキョウゴク</t>
    </rPh>
    <phoneticPr fontId="2"/>
  </si>
  <si>
    <t>右京区／葛野</t>
    <rPh sb="0" eb="3">
      <t>ウキョウク</t>
    </rPh>
    <rPh sb="4" eb="6">
      <t>カズノ</t>
    </rPh>
    <phoneticPr fontId="2"/>
  </si>
  <si>
    <t>右京区／梅津</t>
    <rPh sb="0" eb="3">
      <t>ウキョウク</t>
    </rPh>
    <rPh sb="4" eb="6">
      <t>ウメヅ</t>
    </rPh>
    <phoneticPr fontId="2"/>
  </si>
  <si>
    <t>右京区／嵯峨…１／２</t>
    <rPh sb="0" eb="3">
      <t>ウキョウク</t>
    </rPh>
    <rPh sb="4" eb="6">
      <t>サガ</t>
    </rPh>
    <phoneticPr fontId="2"/>
  </si>
  <si>
    <t>右京区／嵯峨…２／２</t>
    <rPh sb="0" eb="3">
      <t>ウキョウク</t>
    </rPh>
    <rPh sb="4" eb="6">
      <t>サガ</t>
    </rPh>
    <phoneticPr fontId="2"/>
  </si>
  <si>
    <t>右京区／水尾</t>
    <rPh sb="0" eb="3">
      <t>ウキョウク</t>
    </rPh>
    <rPh sb="4" eb="6">
      <t>ミズオ</t>
    </rPh>
    <phoneticPr fontId="2"/>
  </si>
  <si>
    <t>右京区／宕陰</t>
    <rPh sb="0" eb="3">
      <t>ウキョウク</t>
    </rPh>
    <rPh sb="4" eb="5">
      <t>トウ</t>
    </rPh>
    <rPh sb="5" eb="6">
      <t>イン</t>
    </rPh>
    <phoneticPr fontId="2"/>
  </si>
  <si>
    <t>右京区／花園</t>
    <rPh sb="0" eb="3">
      <t>ウキョウク</t>
    </rPh>
    <rPh sb="4" eb="6">
      <t>ハナゾノ</t>
    </rPh>
    <phoneticPr fontId="2"/>
  </si>
  <si>
    <t>右京区／御室</t>
    <rPh sb="0" eb="3">
      <t>ウキョウク</t>
    </rPh>
    <rPh sb="4" eb="6">
      <t>オムロ</t>
    </rPh>
    <phoneticPr fontId="2"/>
  </si>
  <si>
    <t>右京区／高雄</t>
    <rPh sb="0" eb="3">
      <t>ウキョウク</t>
    </rPh>
    <rPh sb="4" eb="6">
      <t>タカオ</t>
    </rPh>
    <phoneticPr fontId="2"/>
  </si>
  <si>
    <t>右京区／京北の区域</t>
    <rPh sb="0" eb="3">
      <t>ウキョウク</t>
    </rPh>
    <rPh sb="4" eb="6">
      <t>ケイホク</t>
    </rPh>
    <rPh sb="7" eb="9">
      <t>クイキ</t>
    </rPh>
    <phoneticPr fontId="2"/>
  </si>
  <si>
    <t>右京区／京北黒田</t>
    <rPh sb="0" eb="3">
      <t>ウキョウク</t>
    </rPh>
    <rPh sb="4" eb="6">
      <t>ケイホク</t>
    </rPh>
    <rPh sb="6" eb="8">
      <t>クロダ</t>
    </rPh>
    <phoneticPr fontId="2"/>
  </si>
  <si>
    <t>右京区／京北山国</t>
    <rPh sb="0" eb="3">
      <t>ウキョウク</t>
    </rPh>
    <rPh sb="4" eb="6">
      <t>ケイホク</t>
    </rPh>
    <rPh sb="6" eb="8">
      <t>ヤマグニ</t>
    </rPh>
    <phoneticPr fontId="2"/>
  </si>
  <si>
    <t>右京区／京北弓削</t>
    <rPh sb="0" eb="3">
      <t>ウキョウク</t>
    </rPh>
    <rPh sb="4" eb="6">
      <t>ケイホク</t>
    </rPh>
    <rPh sb="6" eb="8">
      <t>ユゲ</t>
    </rPh>
    <phoneticPr fontId="2"/>
  </si>
  <si>
    <t>右京区／京北周山</t>
    <rPh sb="0" eb="3">
      <t>ウキョウク</t>
    </rPh>
    <rPh sb="4" eb="6">
      <t>ケイホク</t>
    </rPh>
    <rPh sb="6" eb="7">
      <t>シュウ</t>
    </rPh>
    <rPh sb="7" eb="8">
      <t>ザン</t>
    </rPh>
    <phoneticPr fontId="2"/>
  </si>
  <si>
    <t>右京区／京北細野</t>
    <rPh sb="0" eb="3">
      <t>ウキョウク</t>
    </rPh>
    <rPh sb="4" eb="6">
      <t>ケイホク</t>
    </rPh>
    <rPh sb="6" eb="8">
      <t>ホソノ</t>
    </rPh>
    <phoneticPr fontId="2"/>
  </si>
  <si>
    <t>右京区／京北宇津</t>
    <rPh sb="0" eb="3">
      <t>ウキョウク</t>
    </rPh>
    <rPh sb="4" eb="6">
      <t>ケイホク</t>
    </rPh>
    <rPh sb="6" eb="8">
      <t>ウヅ</t>
    </rPh>
    <phoneticPr fontId="2"/>
  </si>
  <si>
    <t>30--00</t>
  </si>
  <si>
    <t>西京区</t>
    <rPh sb="0" eb="3">
      <t>ニシキョウク</t>
    </rPh>
    <phoneticPr fontId="2"/>
  </si>
  <si>
    <t>西京区／本所</t>
    <rPh sb="0" eb="3">
      <t>ニシキョウク</t>
    </rPh>
    <rPh sb="4" eb="6">
      <t>ホンジョ</t>
    </rPh>
    <phoneticPr fontId="2"/>
  </si>
  <si>
    <t>西京区／桂</t>
    <rPh sb="0" eb="3">
      <t>ニシキョウク</t>
    </rPh>
    <rPh sb="4" eb="5">
      <t>カツラ</t>
    </rPh>
    <phoneticPr fontId="2"/>
  </si>
  <si>
    <t>西京区／川岡…１／２</t>
    <rPh sb="0" eb="3">
      <t>ニシキョウク</t>
    </rPh>
    <rPh sb="4" eb="6">
      <t>カワオカ</t>
    </rPh>
    <phoneticPr fontId="2"/>
  </si>
  <si>
    <t>西京区／川岡…２／２</t>
    <rPh sb="0" eb="3">
      <t>ニシキョウク</t>
    </rPh>
    <rPh sb="4" eb="6">
      <t>カワオカ</t>
    </rPh>
    <phoneticPr fontId="2"/>
  </si>
  <si>
    <t>西京区／松尾</t>
    <rPh sb="0" eb="3">
      <t>ニシキョウク</t>
    </rPh>
    <rPh sb="4" eb="6">
      <t>マツオ</t>
    </rPh>
    <phoneticPr fontId="2"/>
  </si>
  <si>
    <t>3038--</t>
  </si>
  <si>
    <t>西京区／洛西支所</t>
    <rPh sb="0" eb="3">
      <t>ニシキョウク</t>
    </rPh>
    <rPh sb="4" eb="5">
      <t>ラク</t>
    </rPh>
    <rPh sb="5" eb="6">
      <t>サイ</t>
    </rPh>
    <rPh sb="6" eb="8">
      <t>シショ</t>
    </rPh>
    <phoneticPr fontId="2"/>
  </si>
  <si>
    <t>西京区／大枝</t>
    <rPh sb="0" eb="3">
      <t>ニシキョウク</t>
    </rPh>
    <rPh sb="4" eb="6">
      <t>オオエダ</t>
    </rPh>
    <phoneticPr fontId="2"/>
  </si>
  <si>
    <t>西京区／大原野</t>
    <rPh sb="0" eb="3">
      <t>ニシキョウク</t>
    </rPh>
    <rPh sb="4" eb="7">
      <t>オオハラノ</t>
    </rPh>
    <phoneticPr fontId="2"/>
  </si>
  <si>
    <t>伏見区</t>
    <rPh sb="0" eb="3">
      <t>フシミク</t>
    </rPh>
    <phoneticPr fontId="2"/>
  </si>
  <si>
    <t>伏見区／本所</t>
    <rPh sb="0" eb="3">
      <t>フシミク</t>
    </rPh>
    <rPh sb="4" eb="6">
      <t>ホンジョ</t>
    </rPh>
    <phoneticPr fontId="2"/>
  </si>
  <si>
    <t>伏見区／住吉</t>
    <rPh sb="0" eb="3">
      <t>フシミク</t>
    </rPh>
    <rPh sb="4" eb="6">
      <t>スミヨシ</t>
    </rPh>
    <phoneticPr fontId="2"/>
  </si>
  <si>
    <t>伏見区／板橋</t>
    <rPh sb="0" eb="3">
      <t>フシミク</t>
    </rPh>
    <rPh sb="4" eb="6">
      <t>イタバシ</t>
    </rPh>
    <phoneticPr fontId="2"/>
  </si>
  <si>
    <t>伏見区／南浜</t>
    <rPh sb="0" eb="3">
      <t>フシミク</t>
    </rPh>
    <rPh sb="4" eb="5">
      <t>ミナミ</t>
    </rPh>
    <rPh sb="5" eb="6">
      <t>ハマ</t>
    </rPh>
    <phoneticPr fontId="2"/>
  </si>
  <si>
    <t>伏見区／竹田</t>
    <rPh sb="0" eb="3">
      <t>フシミク</t>
    </rPh>
    <rPh sb="4" eb="6">
      <t>タケダ</t>
    </rPh>
    <phoneticPr fontId="2"/>
  </si>
  <si>
    <t>伏見区／桃山</t>
    <rPh sb="0" eb="3">
      <t>フシミク</t>
    </rPh>
    <rPh sb="4" eb="6">
      <t>モモヤマ</t>
    </rPh>
    <phoneticPr fontId="2"/>
  </si>
  <si>
    <t>伏見区／下鳥羽</t>
    <rPh sb="0" eb="3">
      <t>フシミク</t>
    </rPh>
    <rPh sb="4" eb="5">
      <t>シモ</t>
    </rPh>
    <rPh sb="5" eb="7">
      <t>トバ</t>
    </rPh>
    <phoneticPr fontId="2"/>
  </si>
  <si>
    <t>伏見区／横大路</t>
    <rPh sb="0" eb="3">
      <t>フシミク</t>
    </rPh>
    <rPh sb="4" eb="5">
      <t>ヨコ</t>
    </rPh>
    <rPh sb="5" eb="7">
      <t>オオジ</t>
    </rPh>
    <phoneticPr fontId="2"/>
  </si>
  <si>
    <t>伏見区／納所</t>
    <rPh sb="0" eb="3">
      <t>フシミク</t>
    </rPh>
    <rPh sb="4" eb="6">
      <t>ノウソ</t>
    </rPh>
    <phoneticPr fontId="2"/>
  </si>
  <si>
    <t>伏見区／向島</t>
    <rPh sb="0" eb="3">
      <t>フシミク</t>
    </rPh>
    <rPh sb="4" eb="6">
      <t>ムカイジマ</t>
    </rPh>
    <phoneticPr fontId="2"/>
  </si>
  <si>
    <t>伏見区／久我</t>
    <rPh sb="0" eb="3">
      <t>フシミク</t>
    </rPh>
    <rPh sb="4" eb="6">
      <t>クガ</t>
    </rPh>
    <phoneticPr fontId="2"/>
  </si>
  <si>
    <t>伏見区／羽束師</t>
    <rPh sb="0" eb="3">
      <t>フシミク</t>
    </rPh>
    <rPh sb="4" eb="7">
      <t>ハヅカシ</t>
    </rPh>
    <phoneticPr fontId="2"/>
  </si>
  <si>
    <t>伏見区／淀</t>
    <rPh sb="0" eb="3">
      <t>フシミク</t>
    </rPh>
    <rPh sb="4" eb="5">
      <t>ヨド</t>
    </rPh>
    <phoneticPr fontId="2"/>
  </si>
  <si>
    <t>伏見区／深草支所</t>
    <rPh sb="0" eb="3">
      <t>フシミク</t>
    </rPh>
    <rPh sb="4" eb="6">
      <t>フカクサ</t>
    </rPh>
    <rPh sb="6" eb="8">
      <t>シショ</t>
    </rPh>
    <phoneticPr fontId="2"/>
  </si>
  <si>
    <t>伏見区／稲荷</t>
    <rPh sb="0" eb="3">
      <t>フシミク</t>
    </rPh>
    <rPh sb="4" eb="6">
      <t>イナリ</t>
    </rPh>
    <phoneticPr fontId="2"/>
  </si>
  <si>
    <t>伏見区／砂川</t>
    <rPh sb="0" eb="3">
      <t>フシミク</t>
    </rPh>
    <rPh sb="4" eb="6">
      <t>スナガワ</t>
    </rPh>
    <phoneticPr fontId="2"/>
  </si>
  <si>
    <t>伏見区／深草</t>
    <rPh sb="0" eb="3">
      <t>フシミク</t>
    </rPh>
    <rPh sb="4" eb="6">
      <t>フカクサ</t>
    </rPh>
    <phoneticPr fontId="2"/>
  </si>
  <si>
    <t>伏見区／藤森</t>
    <rPh sb="0" eb="3">
      <t>フシミク</t>
    </rPh>
    <rPh sb="4" eb="6">
      <t>フジノモリ</t>
    </rPh>
    <phoneticPr fontId="2"/>
  </si>
  <si>
    <t>伏見区／醍醐支所</t>
    <rPh sb="0" eb="3">
      <t>フシミク</t>
    </rPh>
    <rPh sb="4" eb="6">
      <t>ダイゴ</t>
    </rPh>
    <rPh sb="6" eb="8">
      <t>シショ</t>
    </rPh>
    <phoneticPr fontId="2"/>
  </si>
  <si>
    <t>伏見区／醍醐…１／２</t>
    <rPh sb="0" eb="3">
      <t>フシミク</t>
    </rPh>
    <rPh sb="4" eb="6">
      <t>ダイゴ</t>
    </rPh>
    <phoneticPr fontId="2"/>
  </si>
  <si>
    <t>伏見区／醍醐…２／２</t>
    <rPh sb="0" eb="3">
      <t>フシミク</t>
    </rPh>
    <rPh sb="4" eb="6">
      <t>ダイゴ</t>
    </rPh>
    <phoneticPr fontId="2"/>
  </si>
  <si>
    <t>学区コード</t>
    <rPh sb="0" eb="2">
      <t>ガック</t>
    </rPh>
    <phoneticPr fontId="2"/>
  </si>
  <si>
    <t>性別サイン</t>
    <rPh sb="0" eb="2">
      <t>セイベツ</t>
    </rPh>
    <phoneticPr fontId="2"/>
  </si>
  <si>
    <t xml:space="preserve">  0～ 4歳</t>
    <rPh sb="6" eb="7">
      <t>サイ</t>
    </rPh>
    <phoneticPr fontId="2"/>
  </si>
  <si>
    <t xml:space="preserve">  5～ 9歳</t>
    <rPh sb="6" eb="7">
      <t>サイ</t>
    </rPh>
    <phoneticPr fontId="2"/>
  </si>
  <si>
    <t xml:space="preserve"> 10～14歳</t>
    <rPh sb="6" eb="7">
      <t>サイ</t>
    </rPh>
    <phoneticPr fontId="2"/>
  </si>
  <si>
    <t xml:space="preserve"> 15～19歳</t>
    <rPh sb="6" eb="7">
      <t>サイ</t>
    </rPh>
    <phoneticPr fontId="2"/>
  </si>
  <si>
    <t xml:space="preserve"> 20～24歳</t>
    <rPh sb="6" eb="7">
      <t>サイ</t>
    </rPh>
    <phoneticPr fontId="2"/>
  </si>
  <si>
    <t xml:space="preserve"> 25～29歳</t>
    <rPh sb="6" eb="7">
      <t>サイ</t>
    </rPh>
    <phoneticPr fontId="2"/>
  </si>
  <si>
    <t xml:space="preserve"> 30～34歳</t>
    <rPh sb="6" eb="7">
      <t>サイ</t>
    </rPh>
    <phoneticPr fontId="2"/>
  </si>
  <si>
    <t xml:space="preserve"> 35～39歳</t>
    <rPh sb="6" eb="7">
      <t>サイ</t>
    </rPh>
    <phoneticPr fontId="2"/>
  </si>
  <si>
    <t xml:space="preserve"> 40～44歳</t>
    <rPh sb="6" eb="7">
      <t>サイ</t>
    </rPh>
    <phoneticPr fontId="2"/>
  </si>
  <si>
    <t xml:space="preserve"> 45～49歳</t>
    <rPh sb="6" eb="7">
      <t>サイ</t>
    </rPh>
    <phoneticPr fontId="2"/>
  </si>
  <si>
    <t xml:space="preserve"> 50～54歳</t>
    <rPh sb="6" eb="7">
      <t>サイ</t>
    </rPh>
    <phoneticPr fontId="2"/>
  </si>
  <si>
    <t xml:space="preserve"> 55～59歳</t>
    <rPh sb="6" eb="7">
      <t>サイ</t>
    </rPh>
    <phoneticPr fontId="2"/>
  </si>
  <si>
    <t xml:space="preserve"> 60～64歳</t>
    <rPh sb="6" eb="7">
      <t>サイ</t>
    </rPh>
    <phoneticPr fontId="2"/>
  </si>
  <si>
    <t xml:space="preserve"> 65～69歳</t>
    <rPh sb="6" eb="7">
      <t>サイ</t>
    </rPh>
    <phoneticPr fontId="2"/>
  </si>
  <si>
    <t xml:space="preserve"> 70～74歳</t>
    <rPh sb="6" eb="7">
      <t>サイ</t>
    </rPh>
    <phoneticPr fontId="2"/>
  </si>
  <si>
    <t xml:space="preserve"> 75～79歳</t>
    <rPh sb="6" eb="7">
      <t>サイ</t>
    </rPh>
    <phoneticPr fontId="2"/>
  </si>
  <si>
    <t xml:space="preserve"> 80～84歳</t>
    <rPh sb="6" eb="7">
      <t>サイ</t>
    </rPh>
    <phoneticPr fontId="2"/>
  </si>
  <si>
    <t xml:space="preserve"> 85～89歳</t>
    <rPh sb="6" eb="7">
      <t>サイ</t>
    </rPh>
    <phoneticPr fontId="2"/>
  </si>
  <si>
    <t xml:space="preserve"> 90～94歳</t>
    <rPh sb="6" eb="7">
      <t>サイ</t>
    </rPh>
    <phoneticPr fontId="2"/>
  </si>
  <si>
    <t xml:space="preserve"> 95～99歳</t>
    <rPh sb="6" eb="7">
      <t>サイ</t>
    </rPh>
    <phoneticPr fontId="2"/>
  </si>
  <si>
    <t>100歳～104歳</t>
    <rPh sb="3" eb="4">
      <t>サイ</t>
    </rPh>
    <rPh sb="8" eb="9">
      <t>サイ</t>
    </rPh>
    <phoneticPr fontId="2"/>
  </si>
  <si>
    <t>105～109歳</t>
    <rPh sb="7" eb="8">
      <t>サイ</t>
    </rPh>
    <phoneticPr fontId="2"/>
  </si>
  <si>
    <t>110歳以上</t>
    <rPh sb="3" eb="4">
      <t>サイ</t>
    </rPh>
    <rPh sb="4" eb="6">
      <t>イジョウ</t>
    </rPh>
    <phoneticPr fontId="2"/>
  </si>
  <si>
    <t xml:space="preserve">  0～14歳</t>
    <rPh sb="6" eb="7">
      <t>サイ</t>
    </rPh>
    <phoneticPr fontId="2"/>
  </si>
  <si>
    <t xml:space="preserve"> 15～64歳</t>
    <rPh sb="6" eb="7">
      <t>サイ</t>
    </rPh>
    <phoneticPr fontId="2"/>
  </si>
  <si>
    <t xml:space="preserve"> 65歳以上</t>
    <rPh sb="3" eb="6">
      <t>サイイジョウ</t>
    </rPh>
    <phoneticPr fontId="2"/>
  </si>
  <si>
    <t xml:space="preserve"> 平均年齢</t>
    <rPh sb="1" eb="3">
      <t>ヘイキン</t>
    </rPh>
    <rPh sb="3" eb="5">
      <t>ネンレイ</t>
    </rPh>
    <phoneticPr fontId="2"/>
  </si>
  <si>
    <t xml:space="preserve"> 最高年齢</t>
    <rPh sb="1" eb="3">
      <t>サイコウ</t>
    </rPh>
    <rPh sb="3" eb="5">
      <t>ネンレイ</t>
    </rPh>
    <phoneticPr fontId="2"/>
  </si>
  <si>
    <t/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</si>
  <si>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</si>
  <si>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</si>
  <si>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</si>
  <si>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</si>
  <si>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</si>
  <si>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</si>
  <si>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</si>
  <si>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</si>
  <si>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</si>
  <si>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</si>
  <si>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</si>
  <si>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</si>
  <si>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</si>
  <si>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</si>
  <si>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</si>
  <si>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</si>
  <si>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</si>
  <si>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</si>
  <si>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</si>
  <si>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</si>
  <si>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</si>
  <si>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</si>
  <si>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</si>
  <si>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</si>
  <si>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</si>
  <si>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</si>
  <si>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</si>
  <si>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</si>
  <si>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</si>
  <si>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</si>
  <si>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</si>
  <si>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</si>
  <si>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</si>
  <si>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</si>
  <si>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</si>
  <si>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</si>
  <si>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</si>
  <si>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</si>
  <si>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</si>
  <si>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</si>
  <si>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</si>
  <si>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</si>
  <si>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</si>
  <si>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</si>
  <si>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</si>
  <si>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</si>
  <si>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</si>
  <si>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</si>
  <si>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</si>
  <si>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</si>
  <si>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</si>
  <si>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</si>
  <si>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</si>
  <si>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</si>
  <si>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</si>
  <si>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</si>
  <si>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</si>
  <si>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</si>
  <si>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</si>
  <si>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</si>
  <si>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</si>
  <si>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</si>
  <si>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</si>
  <si>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</si>
  <si>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</si>
  <si>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</si>
  <si>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</si>
  <si>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</si>
  <si>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</si>
  <si>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</si>
  <si>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</si>
  <si>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</si>
  <si>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</si>
  <si>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</si>
  <si>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</si>
  <si>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</si>
  <si>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</si>
  <si>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</si>
  <si>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</si>
  <si>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</si>
  <si>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</si>
  <si>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</si>
  <si>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</si>
  <si>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</si>
  <si>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</si>
  <si>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</si>
  <si>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</si>
  <si>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</si>
  <si>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</si>
  <si>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</si>
  <si>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</si>
  <si>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</si>
  <si>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</si>
  <si>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</si>
  <si>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2211</t>
  </si>
  <si>
    <t>2212</t>
  </si>
  <si>
    <t>2213</t>
  </si>
  <si>
    <t>2214</t>
  </si>
  <si>
    <t>2215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</si>
  <si>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</si>
  <si>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</si>
  <si>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</si>
  <si>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</si>
  <si>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</si>
  <si>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</si>
  <si>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</si>
  <si>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</si>
  <si>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</si>
  <si>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</si>
  <si>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</si>
  <si>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</si>
  <si>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</si>
  <si>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</si>
  <si>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</si>
  <si>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</si>
  <si>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</si>
  <si>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</si>
  <si>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</si>
  <si>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</si>
  <si>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</si>
  <si>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</si>
  <si>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</si>
  <si>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</si>
  <si>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</si>
  <si>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</si>
  <si>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</si>
  <si>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</si>
  <si>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</si>
  <si>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</si>
  <si>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</si>
  <si>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</si>
  <si>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</si>
  <si>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</si>
  <si>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</si>
  <si>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</si>
  <si>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28</t>
  </si>
  <si>
    <t>2811</t>
  </si>
  <si>
    <t>2812</t>
  </si>
  <si>
    <t>2813</t>
  </si>
  <si>
    <t>2814</t>
  </si>
  <si>
    <t>2815</t>
  </si>
  <si>
    <t>2816</t>
  </si>
  <si>
    <t>2817</t>
  </si>
  <si>
    <t>2818</t>
  </si>
  <si>
    <t>2821</t>
  </si>
  <si>
    <t>2822</t>
  </si>
  <si>
    <t>2823</t>
  </si>
  <si>
    <t>2824</t>
  </si>
  <si>
    <t>2825</t>
  </si>
  <si>
    <t>2826</t>
  </si>
  <si>
    <t>2827</t>
  </si>
  <si>
    <t>2828</t>
  </si>
  <si>
    <t>40</t>
  </si>
  <si>
    <t>30</t>
  </si>
  <si>
    <t>3013</t>
  </si>
  <si>
    <t>3014</t>
  </si>
  <si>
    <t>3015</t>
  </si>
  <si>
    <t>3016</t>
  </si>
  <si>
    <t>38</t>
  </si>
  <si>
    <t>3817</t>
  </si>
  <si>
    <t>3818</t>
  </si>
  <si>
    <t>32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</si>
  <si>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</si>
  <si>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</si>
  <si>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</si>
  <si>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</si>
  <si>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</si>
  <si>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</si>
  <si>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</si>
  <si>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</si>
  <si>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</si>
  <si>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3222</t>
  </si>
  <si>
    <t>3223</t>
  </si>
  <si>
    <t>3224</t>
  </si>
  <si>
    <t>34</t>
  </si>
  <si>
    <t>3411</t>
  </si>
  <si>
    <t>3412</t>
  </si>
  <si>
    <t>3413</t>
  </si>
  <si>
    <t>3414</t>
  </si>
  <si>
    <t>36</t>
  </si>
  <si>
    <t>3620</t>
  </si>
  <si>
    <t>3621</t>
  </si>
  <si>
    <t>人口ピラミッド</t>
    <rPh sb="0" eb="2">
      <t>ジンコウ</t>
    </rPh>
    <phoneticPr fontId="2"/>
  </si>
  <si>
    <t>　　 なお，8.0％を超える場合はグラフ端までしか表示されません。</t>
    <rPh sb="11" eb="12">
      <t>コ</t>
    </rPh>
    <rPh sb="14" eb="16">
      <t>バアイ</t>
    </rPh>
    <rPh sb="20" eb="21">
      <t>ハシ</t>
    </rPh>
    <rPh sb="25" eb="27">
      <t>ヒョウジ</t>
    </rPh>
    <phoneticPr fontId="2"/>
  </si>
  <si>
    <t>(注）男性，女性とも，それぞれの総数に対する年齢３区分別の割合を示しており，年齢５歳階級別の割合とは</t>
    <rPh sb="1" eb="2">
      <t>チュウ</t>
    </rPh>
    <rPh sb="3" eb="5">
      <t>ダンセイ</t>
    </rPh>
    <rPh sb="6" eb="8">
      <t>ジョセイ</t>
    </rPh>
    <rPh sb="16" eb="18">
      <t>ソウスウ</t>
    </rPh>
    <rPh sb="19" eb="20">
      <t>タイ</t>
    </rPh>
    <rPh sb="22" eb="24">
      <t>ネンレイ</t>
    </rPh>
    <rPh sb="25" eb="27">
      <t>クブン</t>
    </rPh>
    <rPh sb="27" eb="28">
      <t>ベツ</t>
    </rPh>
    <rPh sb="29" eb="31">
      <t>ワリアイ</t>
    </rPh>
    <rPh sb="32" eb="33">
      <t>シメ</t>
    </rPh>
    <phoneticPr fontId="2"/>
  </si>
  <si>
    <t>　　 算出方法が異なります。</t>
    <phoneticPr fontId="2"/>
  </si>
  <si>
    <t>上賀茂</t>
  </si>
  <si>
    <t>大宮…１／２</t>
  </si>
  <si>
    <t>鷹峯</t>
  </si>
  <si>
    <t>衣笠</t>
  </si>
  <si>
    <t>大将軍</t>
  </si>
  <si>
    <t>待鳳</t>
  </si>
  <si>
    <t>紫竹</t>
  </si>
  <si>
    <t>鳳徳</t>
  </si>
  <si>
    <t>元町</t>
  </si>
  <si>
    <t>楽只</t>
  </si>
  <si>
    <t>柏野</t>
  </si>
  <si>
    <t>紫野</t>
  </si>
  <si>
    <t>紫明</t>
  </si>
  <si>
    <t>出雲路</t>
  </si>
  <si>
    <t>中川</t>
  </si>
  <si>
    <t>小野郷</t>
  </si>
  <si>
    <t>雲ケ畑</t>
  </si>
  <si>
    <t>大宮…２／２</t>
  </si>
  <si>
    <t>成逸</t>
  </si>
  <si>
    <t>室町</t>
  </si>
  <si>
    <t>乾隆</t>
  </si>
  <si>
    <t>西陣</t>
  </si>
  <si>
    <t>翔鸞</t>
  </si>
  <si>
    <t>嘉楽</t>
  </si>
  <si>
    <t>桃薗</t>
  </si>
  <si>
    <t>小川</t>
  </si>
  <si>
    <t>京極</t>
  </si>
  <si>
    <t>仁和</t>
  </si>
  <si>
    <t>正親</t>
  </si>
  <si>
    <t>聚楽</t>
  </si>
  <si>
    <t>中立</t>
  </si>
  <si>
    <t>出水</t>
  </si>
  <si>
    <t>待賢</t>
  </si>
  <si>
    <t>滋野</t>
  </si>
  <si>
    <t>春日</t>
  </si>
  <si>
    <t>新洞</t>
  </si>
  <si>
    <t>川東</t>
  </si>
  <si>
    <t>聖護院</t>
  </si>
  <si>
    <t>岡崎</t>
  </si>
  <si>
    <t>錦林東山</t>
  </si>
  <si>
    <t>吉田</t>
  </si>
  <si>
    <t>浄楽</t>
  </si>
  <si>
    <t>北白川</t>
  </si>
  <si>
    <t>養正</t>
  </si>
  <si>
    <t>養徳</t>
  </si>
  <si>
    <t>下鴨</t>
  </si>
  <si>
    <t>葵</t>
  </si>
  <si>
    <t>修学院…１／４</t>
  </si>
  <si>
    <t>修学院…２／４</t>
  </si>
  <si>
    <t>修学院…３／４</t>
  </si>
  <si>
    <t>修学院…４／４</t>
  </si>
  <si>
    <t>松ケ崎</t>
  </si>
  <si>
    <t>岩倉</t>
  </si>
  <si>
    <t>八瀬</t>
  </si>
  <si>
    <t>大原</t>
  </si>
  <si>
    <t>静市</t>
  </si>
  <si>
    <t>鞍馬</t>
  </si>
  <si>
    <t>花脊</t>
  </si>
  <si>
    <t>広河原</t>
  </si>
  <si>
    <t>久多</t>
  </si>
  <si>
    <t>梅屋</t>
  </si>
  <si>
    <t>竹間</t>
  </si>
  <si>
    <t>富有</t>
  </si>
  <si>
    <t>教業</t>
  </si>
  <si>
    <t>城巽</t>
  </si>
  <si>
    <t>龍池</t>
  </si>
  <si>
    <t>初音</t>
  </si>
  <si>
    <t>柳池</t>
  </si>
  <si>
    <t>銅駝</t>
  </si>
  <si>
    <t>乾</t>
  </si>
  <si>
    <t>本能</t>
  </si>
  <si>
    <t>明倫</t>
  </si>
  <si>
    <t>日彰</t>
  </si>
  <si>
    <t>生祥</t>
  </si>
  <si>
    <t>立誠</t>
  </si>
  <si>
    <t>朱雀第一</t>
  </si>
  <si>
    <t>朱雀第二</t>
  </si>
  <si>
    <t>朱雀第三</t>
  </si>
  <si>
    <t>朱雀第四</t>
  </si>
  <si>
    <t>朱雀第五</t>
  </si>
  <si>
    <t>朱雀第六</t>
  </si>
  <si>
    <t>朱雀第七</t>
  </si>
  <si>
    <t>朱雀第八</t>
  </si>
  <si>
    <t>有済</t>
  </si>
  <si>
    <t>粟田</t>
  </si>
  <si>
    <t>弥栄</t>
  </si>
  <si>
    <t>新道</t>
  </si>
  <si>
    <t>六原</t>
  </si>
  <si>
    <t>清水</t>
  </si>
  <si>
    <t>貞教</t>
  </si>
  <si>
    <t>修道</t>
  </si>
  <si>
    <t>一橋</t>
  </si>
  <si>
    <t>月輪</t>
  </si>
  <si>
    <t>今熊野</t>
  </si>
  <si>
    <t>山階</t>
  </si>
  <si>
    <t>鏡山</t>
  </si>
  <si>
    <t>音羽</t>
  </si>
  <si>
    <t>勧修…１／２</t>
  </si>
  <si>
    <t>勧修…２／２</t>
  </si>
  <si>
    <t>郁文</t>
  </si>
  <si>
    <t>格致</t>
  </si>
  <si>
    <t>成徳</t>
  </si>
  <si>
    <t>豊園</t>
  </si>
  <si>
    <t>開智</t>
  </si>
  <si>
    <t>永松</t>
  </si>
  <si>
    <t>淳風</t>
  </si>
  <si>
    <t>醒泉</t>
  </si>
  <si>
    <t>修徳</t>
  </si>
  <si>
    <t>有隣</t>
  </si>
  <si>
    <t>植柳</t>
  </si>
  <si>
    <t>尚徳</t>
  </si>
  <si>
    <t>稚松</t>
  </si>
  <si>
    <t>菊浜</t>
  </si>
  <si>
    <t>安寧</t>
  </si>
  <si>
    <t>皆山</t>
  </si>
  <si>
    <t>梅逕</t>
  </si>
  <si>
    <t>大内</t>
  </si>
  <si>
    <t>光徳</t>
  </si>
  <si>
    <t>七条</t>
  </si>
  <si>
    <t>七条第三</t>
  </si>
  <si>
    <t>崇仁</t>
  </si>
  <si>
    <t>西大路</t>
  </si>
  <si>
    <t>九条</t>
  </si>
  <si>
    <t>弘道</t>
  </si>
  <si>
    <t>塔南</t>
  </si>
  <si>
    <t>南大内</t>
  </si>
  <si>
    <t>唐橋</t>
  </si>
  <si>
    <t>陶化</t>
  </si>
  <si>
    <t>東和</t>
  </si>
  <si>
    <t>山王</t>
  </si>
  <si>
    <t>吉祥院…１／２</t>
  </si>
  <si>
    <t>上鳥羽</t>
  </si>
  <si>
    <t>久世</t>
  </si>
  <si>
    <t>吉祥院…２／２</t>
  </si>
  <si>
    <t>京北を除く区域</t>
  </si>
  <si>
    <t>太秦</t>
  </si>
  <si>
    <t>安井</t>
  </si>
  <si>
    <t>嵯峨野</t>
  </si>
  <si>
    <t>山ノ内</t>
  </si>
  <si>
    <t>西院</t>
  </si>
  <si>
    <t>西院第二</t>
  </si>
  <si>
    <t>西京極</t>
  </si>
  <si>
    <t>葛野</t>
  </si>
  <si>
    <t>梅津</t>
  </si>
  <si>
    <t>嵯峨…１／２</t>
  </si>
  <si>
    <t>嵯峨…２／２</t>
  </si>
  <si>
    <t>水尾</t>
  </si>
  <si>
    <t>宕陰</t>
  </si>
  <si>
    <t>花園</t>
  </si>
  <si>
    <t>御室</t>
  </si>
  <si>
    <t>高雄</t>
  </si>
  <si>
    <t>京北の区域</t>
  </si>
  <si>
    <t>京北黒田</t>
  </si>
  <si>
    <t>京北弓削</t>
  </si>
  <si>
    <t>京北周山</t>
  </si>
  <si>
    <t>京北細野</t>
  </si>
  <si>
    <t>京北宇津</t>
  </si>
  <si>
    <t>本所</t>
  </si>
  <si>
    <t>桂</t>
  </si>
  <si>
    <t>川岡…１／２</t>
  </si>
  <si>
    <t>川岡…２／２</t>
  </si>
  <si>
    <t>松尾</t>
  </si>
  <si>
    <t>洛西支所</t>
  </si>
  <si>
    <t>大枝</t>
  </si>
  <si>
    <t>大原野</t>
  </si>
  <si>
    <t>住吉</t>
  </si>
  <si>
    <t>板橋</t>
  </si>
  <si>
    <t>南浜</t>
  </si>
  <si>
    <t>竹田</t>
  </si>
  <si>
    <t>桃山</t>
  </si>
  <si>
    <t>下鳥羽</t>
  </si>
  <si>
    <t>横大路</t>
  </si>
  <si>
    <t>納所</t>
  </si>
  <si>
    <t>向島</t>
  </si>
  <si>
    <t>久我</t>
  </si>
  <si>
    <t>羽束師</t>
  </si>
  <si>
    <t>淀</t>
  </si>
  <si>
    <t>深草支所</t>
  </si>
  <si>
    <t>稲荷</t>
  </si>
  <si>
    <t>砂川</t>
  </si>
  <si>
    <t>深草</t>
  </si>
  <si>
    <t>藤森</t>
  </si>
  <si>
    <t>醍醐支所</t>
  </si>
  <si>
    <t>醍醐…１／２</t>
  </si>
  <si>
    <t>醍醐…２／２</t>
  </si>
  <si>
    <t>北区</t>
    <rPh sb="0" eb="2">
      <t>キタク</t>
    </rPh>
    <phoneticPr fontId="2"/>
  </si>
  <si>
    <t>上京区</t>
    <rPh sb="0" eb="3">
      <t>カミギョウク</t>
    </rPh>
    <phoneticPr fontId="2"/>
  </si>
  <si>
    <t>左京区</t>
    <rPh sb="0" eb="3">
      <t>サキョウク</t>
    </rPh>
    <phoneticPr fontId="2"/>
  </si>
  <si>
    <t>中京区</t>
    <rPh sb="0" eb="3">
      <t>ナカギョウク</t>
    </rPh>
    <phoneticPr fontId="2"/>
  </si>
  <si>
    <t>東山区</t>
    <rPh sb="0" eb="3">
      <t>ヒガシヤマク</t>
    </rPh>
    <phoneticPr fontId="2"/>
  </si>
  <si>
    <t>山科区</t>
    <rPh sb="0" eb="3">
      <t>ヤマシナク</t>
    </rPh>
    <phoneticPr fontId="2"/>
  </si>
  <si>
    <t>下京区</t>
    <rPh sb="0" eb="3">
      <t>シモギョウク</t>
    </rPh>
    <phoneticPr fontId="2"/>
  </si>
  <si>
    <t>南区</t>
    <rPh sb="0" eb="2">
      <t>ミナミク</t>
    </rPh>
    <phoneticPr fontId="2"/>
  </si>
  <si>
    <t>右京区</t>
    <rPh sb="0" eb="3">
      <t>ウキョウク</t>
    </rPh>
    <phoneticPr fontId="2"/>
  </si>
  <si>
    <t>西京区</t>
    <rPh sb="0" eb="3">
      <t>ニシキョウク</t>
    </rPh>
    <phoneticPr fontId="2"/>
  </si>
  <si>
    <t>伏見区</t>
    <rPh sb="0" eb="3">
      <t>フシミク</t>
    </rPh>
    <phoneticPr fontId="2"/>
  </si>
  <si>
    <t>京北山国</t>
    <phoneticPr fontId="2"/>
  </si>
  <si>
    <t>京都市</t>
    <rPh sb="0" eb="3">
      <t>キョウトシ</t>
    </rPh>
    <phoneticPr fontId="2"/>
  </si>
  <si>
    <t>総数</t>
    <rPh sb="0" eb="2">
      <t>ソウスウ</t>
    </rPh>
    <phoneticPr fontId="2"/>
  </si>
  <si>
    <t>行政区</t>
    <rPh sb="0" eb="2">
      <t>ギョウセイ</t>
    </rPh>
    <rPh sb="2" eb="3">
      <t>ク</t>
    </rPh>
    <phoneticPr fontId="2"/>
  </si>
  <si>
    <t>元学区</t>
    <rPh sb="0" eb="1">
      <t>モト</t>
    </rPh>
    <rPh sb="1" eb="3">
      <t>ガック</t>
    </rPh>
    <phoneticPr fontId="2"/>
  </si>
  <si>
    <t>下記のリストから行政区および元学区を選択すると，該当データを閲覧できます。</t>
    <rPh sb="0" eb="2">
      <t>カキ</t>
    </rPh>
    <rPh sb="8" eb="10">
      <t>ギョウセイ</t>
    </rPh>
    <rPh sb="10" eb="11">
      <t>ク</t>
    </rPh>
    <rPh sb="14" eb="15">
      <t>モト</t>
    </rPh>
    <rPh sb="15" eb="17">
      <t>ガック</t>
    </rPh>
    <rPh sb="18" eb="20">
      <t>センタク</t>
    </rPh>
    <rPh sb="24" eb="26">
      <t>ガイトウ</t>
    </rPh>
    <rPh sb="30" eb="32">
      <t>エツラン</t>
    </rPh>
    <phoneticPr fontId="2"/>
  </si>
  <si>
    <t>------</t>
    <phoneticPr fontId="2"/>
  </si>
  <si>
    <t>22--00</t>
    <phoneticPr fontId="2"/>
  </si>
  <si>
    <t>2828--</t>
    <phoneticPr fontId="2"/>
  </si>
  <si>
    <t>282811</t>
    <phoneticPr fontId="2"/>
  </si>
  <si>
    <t>282812</t>
    <phoneticPr fontId="2"/>
  </si>
  <si>
    <t>282813</t>
    <phoneticPr fontId="2"/>
  </si>
  <si>
    <t>282814</t>
    <phoneticPr fontId="2"/>
  </si>
  <si>
    <t>282815</t>
    <phoneticPr fontId="2"/>
  </si>
  <si>
    <t>282816</t>
    <phoneticPr fontId="2"/>
  </si>
  <si>
    <t>282817</t>
    <phoneticPr fontId="2"/>
  </si>
  <si>
    <t>282818</t>
    <phoneticPr fontId="2"/>
  </si>
  <si>
    <t>282821</t>
    <phoneticPr fontId="2"/>
  </si>
  <si>
    <t>282822</t>
    <phoneticPr fontId="2"/>
  </si>
  <si>
    <t>282823</t>
    <phoneticPr fontId="2"/>
  </si>
  <si>
    <t>282824</t>
    <phoneticPr fontId="2"/>
  </si>
  <si>
    <t>282825</t>
    <phoneticPr fontId="2"/>
  </si>
  <si>
    <t>282826</t>
    <phoneticPr fontId="2"/>
  </si>
  <si>
    <t>282827</t>
    <phoneticPr fontId="2"/>
  </si>
  <si>
    <t>282828</t>
    <phoneticPr fontId="2"/>
  </si>
  <si>
    <t>2840--</t>
    <phoneticPr fontId="2"/>
  </si>
  <si>
    <t>2840-1</t>
    <phoneticPr fontId="2"/>
  </si>
  <si>
    <t>2840-2</t>
    <phoneticPr fontId="2"/>
  </si>
  <si>
    <t>2840-3</t>
    <phoneticPr fontId="2"/>
  </si>
  <si>
    <t>2840-4</t>
    <phoneticPr fontId="2"/>
  </si>
  <si>
    <t>2840-5</t>
    <phoneticPr fontId="2"/>
  </si>
  <si>
    <t>2840-6</t>
    <phoneticPr fontId="2"/>
  </si>
  <si>
    <t>3030--</t>
    <phoneticPr fontId="2"/>
  </si>
  <si>
    <t>303013</t>
    <phoneticPr fontId="2"/>
  </si>
  <si>
    <t>303014</t>
    <phoneticPr fontId="2"/>
  </si>
  <si>
    <t>303015</t>
    <phoneticPr fontId="2"/>
  </si>
  <si>
    <t>303016</t>
    <phoneticPr fontId="2"/>
  </si>
  <si>
    <t>303817</t>
    <phoneticPr fontId="2"/>
  </si>
  <si>
    <t>303818</t>
    <phoneticPr fontId="2"/>
  </si>
  <si>
    <t>32--00</t>
    <phoneticPr fontId="2"/>
  </si>
  <si>
    <t>3232--</t>
    <phoneticPr fontId="2"/>
  </si>
  <si>
    <t>323211</t>
    <phoneticPr fontId="2"/>
  </si>
  <si>
    <t>323212</t>
    <phoneticPr fontId="2"/>
  </si>
  <si>
    <t>323213</t>
    <phoneticPr fontId="2"/>
  </si>
  <si>
    <t>323214</t>
    <phoneticPr fontId="2"/>
  </si>
  <si>
    <t>323215</t>
    <phoneticPr fontId="2"/>
  </si>
  <si>
    <t>323216</t>
    <phoneticPr fontId="2"/>
  </si>
  <si>
    <t>323217</t>
    <phoneticPr fontId="2"/>
  </si>
  <si>
    <t>323218</t>
    <phoneticPr fontId="2"/>
  </si>
  <si>
    <t>323219</t>
    <phoneticPr fontId="2"/>
  </si>
  <si>
    <t>323222</t>
    <phoneticPr fontId="2"/>
  </si>
  <si>
    <t>323223</t>
    <phoneticPr fontId="2"/>
  </si>
  <si>
    <t>323224</t>
    <phoneticPr fontId="2"/>
  </si>
  <si>
    <t>3234--</t>
    <phoneticPr fontId="2"/>
  </si>
  <si>
    <t>323411</t>
    <phoneticPr fontId="2"/>
  </si>
  <si>
    <t>323412</t>
    <phoneticPr fontId="2"/>
  </si>
  <si>
    <t>323413</t>
    <phoneticPr fontId="2"/>
  </si>
  <si>
    <t>323414</t>
    <phoneticPr fontId="2"/>
  </si>
  <si>
    <t>3236--</t>
    <phoneticPr fontId="2"/>
  </si>
  <si>
    <t>323620</t>
    <phoneticPr fontId="2"/>
  </si>
  <si>
    <t>323621</t>
    <phoneticPr fontId="2"/>
  </si>
  <si>
    <t>コード</t>
    <phoneticPr fontId="2"/>
  </si>
  <si>
    <t>学区</t>
    <rPh sb="0" eb="2">
      <t>ガック</t>
    </rPh>
    <phoneticPr fontId="2"/>
  </si>
  <si>
    <t>100歳以上</t>
    <rPh sb="3" eb="4">
      <t>サイ</t>
    </rPh>
    <rPh sb="4" eb="6">
      <t>イジョウ</t>
    </rPh>
    <phoneticPr fontId="2"/>
  </si>
  <si>
    <t>令和元（2019）年10月1日現在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</si>
</sst>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0_);[Red]\(0.00\)"/>
    <numFmt numFmtId="177" formatCode="_ * #,##0_ ;_ * &quot;△&quot;#,##0_ ;_ * &quot;－&quot;;_ @_ "/>
    <numFmt numFmtId="178" formatCode="_ * #,##0_ ;_ * \-#,##0_ ;_ * &quot;－&quot;;_ @_ "/>
    <numFmt numFmtId="179" formatCode="0.0_);[Red]\(0.0\)"/>
    <numFmt numFmtId="180" formatCode="#,##0_ "/>
    <numFmt numFmtId="181" formatCode="#,##0_);[Red]\(#,##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Century Gothic"/>
      <family val="2"/>
    </font>
    <font>
      <b/>
      <sz val="14"/>
      <name val="HG丸ｺﾞｼｯｸM-PRO"/>
      <family val="3"/>
      <charset val="128"/>
    </font>
    <font>
      <b/>
      <sz val="17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2.5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41" fontId="3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41" fontId="11" fillId="0" borderId="8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left" vertical="center"/>
    </xf>
    <xf numFmtId="178" fontId="8" fillId="0" borderId="11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41" fontId="15" fillId="0" borderId="12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5" fillId="0" borderId="0" xfId="0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8368915225803E-2"/>
          <c:y val="9.0950293235253582E-2"/>
          <c:w val="0.90261287442162508"/>
          <c:h val="0.86294851512368598"/>
        </c:manualLayout>
      </c:layout>
      <c:barChart>
        <c:barDir val="bar"/>
        <c:grouping val="clustered"/>
        <c:varyColors val="0"/>
        <c:ser>
          <c:idx val="0"/>
          <c:order val="1"/>
          <c:tx>
            <c:v>男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人口ピラミッド!$A$12:$A$32</c:f>
              <c:strCache>
                <c:ptCount val="21"/>
                <c:pt idx="0">
                  <c:v>0～ 4歳 </c:v>
                </c:pt>
                <c:pt idx="1">
                  <c:v>5～ 9歳 </c:v>
                </c:pt>
                <c:pt idx="2">
                  <c:v>10～14歳 </c:v>
                </c:pt>
                <c:pt idx="3">
                  <c:v>15～19歳 </c:v>
                </c:pt>
                <c:pt idx="4">
                  <c:v>20～24歳 </c:v>
                </c:pt>
                <c:pt idx="5">
                  <c:v>25～29歳 </c:v>
                </c:pt>
                <c:pt idx="6">
                  <c:v>30～34歳 </c:v>
                </c:pt>
                <c:pt idx="7">
                  <c:v>35～39歳 </c:v>
                </c:pt>
                <c:pt idx="8">
                  <c:v>40～44歳 </c:v>
                </c:pt>
                <c:pt idx="9">
                  <c:v>45～49歳 </c:v>
                </c:pt>
                <c:pt idx="10">
                  <c:v>50～54歳 </c:v>
                </c:pt>
                <c:pt idx="11">
                  <c:v>55～59歳 </c:v>
                </c:pt>
                <c:pt idx="12">
                  <c:v>60～64歳 </c:v>
                </c:pt>
                <c:pt idx="13">
                  <c:v>65～69歳 </c:v>
                </c:pt>
                <c:pt idx="14">
                  <c:v>70～74歳 </c:v>
                </c:pt>
                <c:pt idx="15">
                  <c:v>75～79歳 </c:v>
                </c:pt>
                <c:pt idx="16">
                  <c:v>80～84歳 </c:v>
                </c:pt>
                <c:pt idx="17">
                  <c:v>85～89歳 </c:v>
                </c:pt>
                <c:pt idx="18">
                  <c:v>90～94歳 </c:v>
                </c:pt>
                <c:pt idx="19">
                  <c:v>95～99歳 </c:v>
                </c:pt>
                <c:pt idx="20">
                  <c:v>100歳以上 </c:v>
                </c:pt>
              </c:strCache>
            </c:strRef>
          </c:cat>
          <c:val>
            <c:numRef>
              <c:f>人口ピラミッド!$F$12:$F$32</c:f>
              <c:numCache>
                <c:formatCode>0.0_);[Red]\(0.0\)</c:formatCode>
                <c:ptCount val="21"/>
                <c:pt idx="0">
                  <c:v>1.9</c:v>
                </c:pt>
                <c:pt idx="1">
                  <c:v>2</c:v>
                </c:pt>
                <c:pt idx="2">
                  <c:v>2</c:v>
                </c:pt>
                <c:pt idx="3">
                  <c:v>2.2999999999999998</c:v>
                </c:pt>
                <c:pt idx="4">
                  <c:v>3</c:v>
                </c:pt>
                <c:pt idx="5">
                  <c:v>2.7</c:v>
                </c:pt>
                <c:pt idx="6">
                  <c:v>2.7</c:v>
                </c:pt>
                <c:pt idx="7">
                  <c:v>2.9</c:v>
                </c:pt>
                <c:pt idx="8">
                  <c:v>3.4</c:v>
                </c:pt>
                <c:pt idx="9">
                  <c:v>3.9</c:v>
                </c:pt>
                <c:pt idx="10">
                  <c:v>3.4</c:v>
                </c:pt>
                <c:pt idx="11">
                  <c:v>2.9</c:v>
                </c:pt>
                <c:pt idx="12">
                  <c:v>2.6</c:v>
                </c:pt>
                <c:pt idx="13">
                  <c:v>2.9</c:v>
                </c:pt>
                <c:pt idx="14">
                  <c:v>3.2</c:v>
                </c:pt>
                <c:pt idx="15">
                  <c:v>2.6</c:v>
                </c:pt>
                <c:pt idx="16">
                  <c:v>1.7</c:v>
                </c:pt>
                <c:pt idx="17">
                  <c:v>1</c:v>
                </c:pt>
                <c:pt idx="18">
                  <c:v>0.3</c:v>
                </c:pt>
                <c:pt idx="19">
                  <c:v>0.1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3-4FC5-BA2C-8EC8615E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0037592"/>
        <c:axId val="370036808"/>
      </c:barChart>
      <c:barChart>
        <c:barDir val="bar"/>
        <c:grouping val="clustered"/>
        <c:varyColors val="0"/>
        <c:ser>
          <c:idx val="1"/>
          <c:order val="0"/>
          <c:tx>
            <c:v>女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人口ピラミッド!$A$12:$A$32</c:f>
              <c:strCache>
                <c:ptCount val="21"/>
                <c:pt idx="0">
                  <c:v>0～ 4歳 </c:v>
                </c:pt>
                <c:pt idx="1">
                  <c:v>5～ 9歳 </c:v>
                </c:pt>
                <c:pt idx="2">
                  <c:v>10～14歳 </c:v>
                </c:pt>
                <c:pt idx="3">
                  <c:v>15～19歳 </c:v>
                </c:pt>
                <c:pt idx="4">
                  <c:v>20～24歳 </c:v>
                </c:pt>
                <c:pt idx="5">
                  <c:v>25～29歳 </c:v>
                </c:pt>
                <c:pt idx="6">
                  <c:v>30～34歳 </c:v>
                </c:pt>
                <c:pt idx="7">
                  <c:v>35～39歳 </c:v>
                </c:pt>
                <c:pt idx="8">
                  <c:v>40～44歳 </c:v>
                </c:pt>
                <c:pt idx="9">
                  <c:v>45～49歳 </c:v>
                </c:pt>
                <c:pt idx="10">
                  <c:v>50～54歳 </c:v>
                </c:pt>
                <c:pt idx="11">
                  <c:v>55～59歳 </c:v>
                </c:pt>
                <c:pt idx="12">
                  <c:v>60～64歳 </c:v>
                </c:pt>
                <c:pt idx="13">
                  <c:v>65～69歳 </c:v>
                </c:pt>
                <c:pt idx="14">
                  <c:v>70～74歳 </c:v>
                </c:pt>
                <c:pt idx="15">
                  <c:v>75～79歳 </c:v>
                </c:pt>
                <c:pt idx="16">
                  <c:v>80～84歳 </c:v>
                </c:pt>
                <c:pt idx="17">
                  <c:v>85～89歳 </c:v>
                </c:pt>
                <c:pt idx="18">
                  <c:v>90～94歳 </c:v>
                </c:pt>
                <c:pt idx="19">
                  <c:v>95～99歳 </c:v>
                </c:pt>
                <c:pt idx="20">
                  <c:v>100歳以上 </c:v>
                </c:pt>
              </c:strCache>
            </c:strRef>
          </c:cat>
          <c:val>
            <c:numRef>
              <c:f>人口ピラミッド!$G$12:$G$32</c:f>
              <c:numCache>
                <c:formatCode>0.0_);[Red]\(0.0\)</c:formatCode>
                <c:ptCount val="21"/>
                <c:pt idx="0">
                  <c:v>1.8</c:v>
                </c:pt>
                <c:pt idx="1">
                  <c:v>1.9</c:v>
                </c:pt>
                <c:pt idx="2">
                  <c:v>1.9</c:v>
                </c:pt>
                <c:pt idx="3">
                  <c:v>2.2000000000000002</c:v>
                </c:pt>
                <c:pt idx="4">
                  <c:v>3</c:v>
                </c:pt>
                <c:pt idx="5">
                  <c:v>2.8</c:v>
                </c:pt>
                <c:pt idx="6">
                  <c:v>2.8</c:v>
                </c:pt>
                <c:pt idx="7">
                  <c:v>3.1</c:v>
                </c:pt>
                <c:pt idx="8">
                  <c:v>3.5</c:v>
                </c:pt>
                <c:pt idx="9">
                  <c:v>4.0999999999999996</c:v>
                </c:pt>
                <c:pt idx="10">
                  <c:v>3.6</c:v>
                </c:pt>
                <c:pt idx="11">
                  <c:v>3.1</c:v>
                </c:pt>
                <c:pt idx="12">
                  <c:v>2.7</c:v>
                </c:pt>
                <c:pt idx="13">
                  <c:v>3.3</c:v>
                </c:pt>
                <c:pt idx="14">
                  <c:v>3.8</c:v>
                </c:pt>
                <c:pt idx="15">
                  <c:v>3.4</c:v>
                </c:pt>
                <c:pt idx="16">
                  <c:v>2.5</c:v>
                </c:pt>
                <c:pt idx="17">
                  <c:v>1.8</c:v>
                </c:pt>
                <c:pt idx="18">
                  <c:v>1</c:v>
                </c:pt>
                <c:pt idx="19">
                  <c:v>0.3</c:v>
                </c:pt>
                <c:pt idx="2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33-4FC5-BA2C-8EC8615E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0035632"/>
        <c:axId val="370036024"/>
      </c:barChart>
      <c:catAx>
        <c:axId val="3700375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036808"/>
        <c:crosses val="autoZero"/>
        <c:auto val="1"/>
        <c:lblAlgn val="ctr"/>
        <c:lblOffset val="100"/>
        <c:noMultiLvlLbl val="0"/>
      </c:catAx>
      <c:valAx>
        <c:axId val="370036808"/>
        <c:scaling>
          <c:orientation val="maxMin"/>
          <c:max val="8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037592"/>
        <c:crosses val="autoZero"/>
        <c:crossBetween val="between"/>
        <c:majorUnit val="1"/>
      </c:valAx>
      <c:valAx>
        <c:axId val="370036024"/>
        <c:scaling>
          <c:orientation val="minMax"/>
          <c:max val="8"/>
          <c:min val="-10"/>
        </c:scaling>
        <c:delete val="1"/>
        <c:axPos val="t"/>
        <c:numFmt formatCode="0.0_);[Red]\(0.0\)" sourceLinked="1"/>
        <c:majorTickMark val="out"/>
        <c:minorTickMark val="none"/>
        <c:tickLblPos val="nextTo"/>
        <c:crossAx val="370035632"/>
        <c:crosses val="max"/>
        <c:crossBetween val="between"/>
        <c:majorUnit val="1"/>
      </c:valAx>
      <c:catAx>
        <c:axId val="370035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0036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70460711802134"/>
          <c:y val="1.6922258655169005E-2"/>
          <c:w val="9.7984353954756978E-2"/>
          <c:h val="5.782771053166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11907</xdr:colOff>
      <xdr:row>6</xdr:row>
      <xdr:rowOff>9525</xdr:rowOff>
    </xdr:from>
    <xdr:to>
      <xdr:col>19</xdr:col>
      <xdr:colOff>559589</xdr:colOff>
      <xdr:row>27</xdr:row>
      <xdr:rowOff>178602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6834188" y="1783556"/>
          <a:ext cx="8143870" cy="4598202"/>
          <a:chOff x="6834188" y="1545431"/>
          <a:chExt cx="8143870" cy="4598202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 bwMode="auto">
          <a:xfrm>
            <a:off x="14620871" y="1547813"/>
            <a:ext cx="357187" cy="4428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0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6834188" y="1545431"/>
          <a:ext cx="7834312" cy="45029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0537032" y="1928694"/>
            <a:ext cx="773905" cy="3881556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36000" tIns="0" rIns="36000" bIns="0" spcCol="720000" rtlCol="0" anchor="ctr">
            <a:noAutofit/>
          </a:bodyPr>
          <a:lstStyle/>
          <a:p>
            <a:pPr algn="ctr"/>
            <a:r>
              <a:rPr kumimoji="1" lang="en-US" altLang="ja-JP" sz="1100"/>
              <a:t>100</a:t>
            </a:r>
            <a:r>
              <a:rPr kumimoji="1" lang="ja-JP" altLang="en-US" sz="1100"/>
              <a:t>歳以上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95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90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85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89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80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84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75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79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70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74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65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69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60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64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59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54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45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40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35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39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30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34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25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29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20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24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15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19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10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14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191376" y="5845977"/>
            <a:ext cx="7489030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8.0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7.0 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6.0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5.0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4.0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3.0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2.0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1.0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0.0</a:t>
            </a:r>
            <a:r>
              <a:rPr kumimoji="1" lang="ja-JP" altLang="en-US" sz="1100"/>
              <a:t>　　　　　　</a:t>
            </a:r>
            <a:r>
              <a:rPr kumimoji="1" lang="en-US" altLang="ja-JP" sz="1100"/>
              <a:t> 0.0 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1.0</a:t>
            </a:r>
            <a:r>
              <a:rPr kumimoji="1" lang="ja-JP" altLang="en-US" sz="1100"/>
              <a:t>　　</a:t>
            </a:r>
            <a:r>
              <a:rPr kumimoji="1" lang="en-US" altLang="ja-JP" sz="1100" baseline="0"/>
              <a:t> 2.0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3.0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4.0 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5.0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6.0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7.0 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8.0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3"/>
  <sheetViews>
    <sheetView tabSelected="1" zoomScale="80" zoomScaleNormal="80" zoomScaleSheetLayoutView="50" workbookViewId="0"/>
  </sheetViews>
  <sheetFormatPr defaultRowHeight="13.5" x14ac:dyDescent="0.15"/>
  <cols>
    <col min="1" max="1" width="11" style="2" customWidth="1"/>
    <col min="2" max="4" width="16.25" style="2" customWidth="1"/>
    <col min="5" max="6" width="8.75" style="2" customWidth="1"/>
    <col min="7" max="7" width="8.75" style="1" customWidth="1"/>
    <col min="8" max="8" width="3.625" style="2" customWidth="1"/>
    <col min="9" max="16384" width="9" style="2"/>
  </cols>
  <sheetData>
    <row r="1" spans="1:21" ht="30" customHeight="1" x14ac:dyDescent="0.15">
      <c r="A1" s="36" t="s">
        <v>35</v>
      </c>
      <c r="B1" s="36"/>
      <c r="C1" s="36"/>
      <c r="D1" s="36"/>
      <c r="E1" s="36"/>
      <c r="F1" s="36"/>
      <c r="G1" s="36"/>
    </row>
    <row r="2" spans="1:21" ht="22.5" customHeight="1" x14ac:dyDescent="0.15">
      <c r="A2" s="35"/>
      <c r="B2" s="35"/>
      <c r="C2" s="35"/>
      <c r="D2" s="35"/>
      <c r="E2" s="35"/>
      <c r="F2" s="35"/>
      <c r="G2" s="56" t="s">
        <v>860</v>
      </c>
    </row>
    <row r="3" spans="1:21" ht="15" customHeight="1" x14ac:dyDescent="0.15">
      <c r="A3" s="35"/>
      <c r="B3" s="35"/>
      <c r="C3" s="35"/>
      <c r="D3" s="35"/>
      <c r="E3" s="35"/>
      <c r="F3" s="35"/>
      <c r="G3" s="41"/>
    </row>
    <row r="4" spans="1:21" s="40" customFormat="1" ht="23.25" customHeight="1" x14ac:dyDescent="0.15">
      <c r="A4" s="38"/>
      <c r="B4" s="55" t="s">
        <v>801</v>
      </c>
      <c r="C4" s="39"/>
      <c r="D4" s="38"/>
      <c r="E4" s="38"/>
      <c r="F4" s="38"/>
      <c r="G4" s="3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40" customFormat="1" ht="18.75" customHeight="1" thickBot="1" x14ac:dyDescent="0.2">
      <c r="A5" s="38"/>
      <c r="B5" s="63" t="s">
        <v>799</v>
      </c>
      <c r="C5" s="63" t="s">
        <v>800</v>
      </c>
      <c r="D5" s="38"/>
      <c r="E5" s="38"/>
      <c r="F5" s="38"/>
      <c r="G5" s="3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0" customHeight="1" thickBot="1" x14ac:dyDescent="0.2">
      <c r="A6" s="52"/>
      <c r="B6" s="57" t="s">
        <v>37</v>
      </c>
      <c r="C6" s="72" t="s">
        <v>0</v>
      </c>
      <c r="D6" s="73"/>
      <c r="E6" s="37"/>
      <c r="F6" s="37"/>
      <c r="G6" s="41"/>
      <c r="H6" s="7"/>
      <c r="I6" s="7"/>
      <c r="J6" s="7"/>
      <c r="K6" s="7"/>
      <c r="L6" s="7"/>
      <c r="M6" s="58"/>
      <c r="N6" s="64" t="s">
        <v>596</v>
      </c>
      <c r="O6" s="64"/>
      <c r="P6" s="58"/>
      <c r="Q6" s="7"/>
      <c r="R6" s="7"/>
      <c r="S6" s="7"/>
      <c r="T6" s="7"/>
    </row>
    <row r="7" spans="1:21" ht="15" customHeight="1" x14ac:dyDescent="0.15">
      <c r="A7" s="4"/>
      <c r="B7" s="4"/>
      <c r="C7" s="4"/>
      <c r="D7" s="4"/>
      <c r="E7" s="4"/>
      <c r="F7" s="4"/>
      <c r="G7" s="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1" ht="17.25" x14ac:dyDescent="0.15">
      <c r="A8" s="68" t="s">
        <v>1</v>
      </c>
      <c r="B8" s="69"/>
      <c r="C8" s="69"/>
      <c r="D8" s="69"/>
      <c r="E8" s="69"/>
      <c r="F8" s="69"/>
      <c r="G8" s="6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/>
    </row>
    <row r="9" spans="1:21" s="7" customFormat="1" ht="15" x14ac:dyDescent="0.15">
      <c r="A9" s="6"/>
      <c r="B9" s="70" t="s">
        <v>2</v>
      </c>
      <c r="C9" s="71"/>
      <c r="D9" s="71"/>
      <c r="E9" s="70" t="s">
        <v>3</v>
      </c>
      <c r="F9" s="71"/>
      <c r="G9" s="7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s="7" customFormat="1" ht="15" x14ac:dyDescent="0.15">
      <c r="A10" s="8"/>
      <c r="B10" s="21" t="s">
        <v>0</v>
      </c>
      <c r="C10" s="22" t="s">
        <v>4</v>
      </c>
      <c r="D10" s="22" t="s">
        <v>5</v>
      </c>
      <c r="E10" s="22" t="s">
        <v>0</v>
      </c>
      <c r="F10" s="22" t="s">
        <v>4</v>
      </c>
      <c r="G10" s="22" t="s">
        <v>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5" customFormat="1" ht="16.5" customHeight="1" x14ac:dyDescent="0.15">
      <c r="A11" s="10" t="s">
        <v>6</v>
      </c>
      <c r="B11" s="26">
        <f>VLOOKUP(IF($C$6="総数",$B$6,CONCATENATE($B$6,"／",$C$6)),集計FORM!$B:$EL,4,FALSE)</f>
        <v>1410422</v>
      </c>
      <c r="C11" s="25">
        <f ca="1">INDIRECT(CONCATENATE("集計FORM!E",MATCH(IF($C$6="総数",$B$6,CONCATENATE($B$6,"／",$C$6)),集計FORM!$B:$B,0)+1))</f>
        <v>668417</v>
      </c>
      <c r="D11" s="24">
        <f ca="1">INDIRECT(CONCATENATE("集計FORM!E",MATCH(IF($C$6="総数",$B$6,CONCATENATE($B$6,"／",$C$6)),集計FORM!$B:$B,0)+2))</f>
        <v>742005</v>
      </c>
      <c r="E11" s="23">
        <f>IF(B11="","",IF(B11=0,"－",ROUND(B11*100/B11,1)))</f>
        <v>100</v>
      </c>
      <c r="F11" s="23">
        <f ca="1">IF(C11="","",IF(C11=0,"－",ROUND(C11*100/B11,1)))</f>
        <v>47.4</v>
      </c>
      <c r="G11" s="23">
        <f ca="1">IF(D11="","",IF(D11=0,"－",ROUND(D11*100/B11,1)))</f>
        <v>52.6</v>
      </c>
      <c r="H11" s="54"/>
    </row>
    <row r="12" spans="1:21" s="5" customFormat="1" ht="16.5" customHeight="1" x14ac:dyDescent="0.15">
      <c r="A12" s="11" t="s">
        <v>7</v>
      </c>
      <c r="B12" s="30">
        <f>VLOOKUP(IF($C$6="総数",$B$6,CONCATENATE($B$6,"／",$C$6)),集計FORM!$B:$EL,5,FALSE)</f>
        <v>50910</v>
      </c>
      <c r="C12" s="29">
        <f ca="1">INDIRECT(CONCATENATE("集計FORM!F",MATCH(IF($C$6="総数",$B$6,CONCATENATE($B$6,"／",$C$6)),集計FORM!$B:$B,0)+1))</f>
        <v>26209</v>
      </c>
      <c r="D12" s="28">
        <f ca="1">INDIRECT(CONCATENATE("集計FORM!F",MATCH(IF($C$6="総数",$B$6,CONCATENATE($B$6,"／",$C$6)),集計FORM!$B:$B,0)+2))</f>
        <v>24701</v>
      </c>
      <c r="E12" s="27">
        <f>IF(B12="","",IF(B12=0,"－",ROUND(B12*100/$B$11,1)))</f>
        <v>3.6</v>
      </c>
      <c r="F12" s="27">
        <f ca="1">IF(C12="","",IF(C12=0,"－",ROUND(C12*100/$B$11,1)))</f>
        <v>1.9</v>
      </c>
      <c r="G12" s="27">
        <f ca="1">IF(D12="","",IF(D12=0,"－",ROUND(D12*100/$B$11,1)))</f>
        <v>1.8</v>
      </c>
      <c r="H12" s="54"/>
    </row>
    <row r="13" spans="1:21" s="5" customFormat="1" ht="16.5" customHeight="1" x14ac:dyDescent="0.15">
      <c r="A13" s="11" t="s">
        <v>8</v>
      </c>
      <c r="B13" s="30">
        <f>VLOOKUP(IF($C$6="総数",$B$6,CONCATENATE($B$6,"／",$C$6)),集計FORM!$B:$EL,6,FALSE)</f>
        <v>53718</v>
      </c>
      <c r="C13" s="29">
        <f ca="1">INDIRECT(CONCATENATE("集計FORM!G",MATCH(IF($C$6="総数",$B$6,CONCATENATE($B$6,"／",$C$6)),集計FORM!$B:$B,0)+1))</f>
        <v>27580</v>
      </c>
      <c r="D13" s="28">
        <f ca="1">INDIRECT(CONCATENATE("集計FORM!G",MATCH(IF($C$6="総数",$B$6,CONCATENATE($B$6,"／",$C$6)),集計FORM!$B:$B,0)+2))</f>
        <v>26138</v>
      </c>
      <c r="E13" s="27">
        <f t="shared" ref="E13:E32" si="0">IF(B13="","",IF(B13=0,"－",ROUND(B13*100/$B$11,1)))</f>
        <v>3.8</v>
      </c>
      <c r="F13" s="27">
        <f t="shared" ref="F13:F32" ca="1" si="1">IF(C13="","",IF(C13=0,"－",ROUND(C13*100/$B$11,1)))</f>
        <v>2</v>
      </c>
      <c r="G13" s="27">
        <f t="shared" ref="G13:G32" ca="1" si="2">IF(D13="","",IF(D13=0,"－",ROUND(D13*100/$B$11,1)))</f>
        <v>1.9</v>
      </c>
      <c r="H13" s="54"/>
    </row>
    <row r="14" spans="1:21" s="5" customFormat="1" ht="16.5" customHeight="1" x14ac:dyDescent="0.15">
      <c r="A14" s="11" t="s">
        <v>9</v>
      </c>
      <c r="B14" s="30">
        <f>VLOOKUP(IF($C$6="総数",$B$6,CONCATENATE($B$6,"／",$C$6)),集計FORM!$B:$EL,7,FALSE)</f>
        <v>55677</v>
      </c>
      <c r="C14" s="29">
        <f ca="1">INDIRECT(CONCATENATE("集計FORM!H",MATCH(IF($C$6="総数",$B$6,CONCATENATE($B$6,"／",$C$6)),集計FORM!$B:$B,0)+1))</f>
        <v>28516</v>
      </c>
      <c r="D14" s="28">
        <f ca="1">INDIRECT(CONCATENATE("集計FORM!H",MATCH(IF($C$6="総数",$B$6,CONCATENATE($B$6,"／",$C$6)),集計FORM!$B:$B,0)+2))</f>
        <v>27161</v>
      </c>
      <c r="E14" s="27">
        <f t="shared" si="0"/>
        <v>3.9</v>
      </c>
      <c r="F14" s="27">
        <f t="shared" ca="1" si="1"/>
        <v>2</v>
      </c>
      <c r="G14" s="27">
        <f t="shared" ca="1" si="2"/>
        <v>1.9</v>
      </c>
      <c r="H14" s="54"/>
    </row>
    <row r="15" spans="1:21" s="5" customFormat="1" ht="16.5" customHeight="1" x14ac:dyDescent="0.15">
      <c r="A15" s="11" t="s">
        <v>10</v>
      </c>
      <c r="B15" s="30">
        <f>VLOOKUP(IF($C$6="総数",$B$6,CONCATENATE($B$6,"／",$C$6)),集計FORM!$B:$EL,8,FALSE)</f>
        <v>63043</v>
      </c>
      <c r="C15" s="29">
        <f ca="1">INDIRECT(CONCATENATE("集計FORM!I",MATCH(IF($C$6="総数",$B$6,CONCATENATE($B$6,"／",$C$6)),集計FORM!$B:$B,0)+1))</f>
        <v>31961</v>
      </c>
      <c r="D15" s="28">
        <f ca="1">INDIRECT(CONCATENATE("集計FORM!I",MATCH(IF($C$6="総数",$B$6,CONCATENATE($B$6,"／",$C$6)),集計FORM!$B:$B,0)+2))</f>
        <v>31082</v>
      </c>
      <c r="E15" s="27">
        <f t="shared" si="0"/>
        <v>4.5</v>
      </c>
      <c r="F15" s="27">
        <f t="shared" ca="1" si="1"/>
        <v>2.2999999999999998</v>
      </c>
      <c r="G15" s="27">
        <f t="shared" ca="1" si="2"/>
        <v>2.2000000000000002</v>
      </c>
      <c r="H15" s="54"/>
    </row>
    <row r="16" spans="1:21" s="5" customFormat="1" ht="16.5" customHeight="1" x14ac:dyDescent="0.15">
      <c r="A16" s="11" t="s">
        <v>11</v>
      </c>
      <c r="B16" s="30">
        <f>VLOOKUP(IF($C$6="総数",$B$6,CONCATENATE($B$6,"／",$C$6)),集計FORM!$B:$EL,9,FALSE)</f>
        <v>83759</v>
      </c>
      <c r="C16" s="29">
        <f ca="1">INDIRECT(CONCATENATE("集計FORM!J",MATCH(IF($C$6="総数",$B$6,CONCATENATE($B$6,"／",$C$6)),集計FORM!$B:$B,0)+1))</f>
        <v>41984</v>
      </c>
      <c r="D16" s="28">
        <f ca="1">INDIRECT(CONCATENATE("集計FORM!J",MATCH(IF($C$6="総数",$B$6,CONCATENATE($B$6,"／",$C$6)),集計FORM!$B:$B,0)+2))</f>
        <v>41775</v>
      </c>
      <c r="E16" s="27">
        <f t="shared" si="0"/>
        <v>5.9</v>
      </c>
      <c r="F16" s="27">
        <f t="shared" ca="1" si="1"/>
        <v>3</v>
      </c>
      <c r="G16" s="27">
        <f t="shared" ca="1" si="2"/>
        <v>3</v>
      </c>
      <c r="H16" s="54"/>
    </row>
    <row r="17" spans="1:20" s="5" customFormat="1" ht="16.5" customHeight="1" x14ac:dyDescent="0.15">
      <c r="A17" s="11" t="s">
        <v>12</v>
      </c>
      <c r="B17" s="30">
        <f>VLOOKUP(IF($C$6="総数",$B$6,CONCATENATE($B$6,"／",$C$6)),集計FORM!$B:$EL,10,FALSE)</f>
        <v>78019</v>
      </c>
      <c r="C17" s="29">
        <f ca="1">INDIRECT(CONCATENATE("集計FORM!K",MATCH(IF($C$6="総数",$B$6,CONCATENATE($B$6,"／",$C$6)),集計FORM!$B:$B,0)+1))</f>
        <v>38068</v>
      </c>
      <c r="D17" s="28">
        <f ca="1">INDIRECT(CONCATENATE("集計FORM!K",MATCH(IF($C$6="総数",$B$6,CONCATENATE($B$6,"／",$C$6)),集計FORM!$B:$B,0)+2))</f>
        <v>39951</v>
      </c>
      <c r="E17" s="27">
        <f t="shared" si="0"/>
        <v>5.5</v>
      </c>
      <c r="F17" s="27">
        <f t="shared" ca="1" si="1"/>
        <v>2.7</v>
      </c>
      <c r="G17" s="27">
        <f t="shared" ca="1" si="2"/>
        <v>2.8</v>
      </c>
      <c r="H17" s="54"/>
    </row>
    <row r="18" spans="1:20" s="5" customFormat="1" ht="16.5" customHeight="1" x14ac:dyDescent="0.15">
      <c r="A18" s="11" t="s">
        <v>13</v>
      </c>
      <c r="B18" s="30">
        <f>VLOOKUP(IF($C$6="総数",$B$6,CONCATENATE($B$6,"／",$C$6)),集計FORM!$B:$EL,11,FALSE)</f>
        <v>78372</v>
      </c>
      <c r="C18" s="29">
        <f ca="1">INDIRECT(CONCATENATE("集計FORM!L",MATCH(IF($C$6="総数",$B$6,CONCATENATE($B$6,"／",$C$6)),集計FORM!$B:$B,0)+1))</f>
        <v>38586</v>
      </c>
      <c r="D18" s="28">
        <f ca="1">INDIRECT(CONCATENATE("集計FORM!L",MATCH(IF($C$6="総数",$B$6,CONCATENATE($B$6,"／",$C$6)),集計FORM!$B:$B,0)+2))</f>
        <v>39786</v>
      </c>
      <c r="E18" s="27">
        <f t="shared" si="0"/>
        <v>5.6</v>
      </c>
      <c r="F18" s="27">
        <f t="shared" ca="1" si="1"/>
        <v>2.7</v>
      </c>
      <c r="G18" s="27">
        <f t="shared" ca="1" si="2"/>
        <v>2.8</v>
      </c>
      <c r="H18" s="54"/>
    </row>
    <row r="19" spans="1:20" s="5" customFormat="1" ht="16.5" customHeight="1" x14ac:dyDescent="0.15">
      <c r="A19" s="11" t="s">
        <v>14</v>
      </c>
      <c r="B19" s="30">
        <f>VLOOKUP(IF($C$6="総数",$B$6,CONCATENATE($B$6,"／",$C$6)),集計FORM!$B:$EL,12,FALSE)</f>
        <v>84569</v>
      </c>
      <c r="C19" s="29">
        <f ca="1">INDIRECT(CONCATENATE("集計FORM!M",MATCH(IF($C$6="総数",$B$6,CONCATENATE($B$6,"／",$C$6)),集計FORM!$B:$B,0)+1))</f>
        <v>41220</v>
      </c>
      <c r="D19" s="28">
        <f ca="1">INDIRECT(CONCATENATE("集計FORM!M",MATCH(IF($C$6="総数",$B$6,CONCATENATE($B$6,"／",$C$6)),集計FORM!$B:$B,0)+2))</f>
        <v>43349</v>
      </c>
      <c r="E19" s="27">
        <f t="shared" si="0"/>
        <v>6</v>
      </c>
      <c r="F19" s="27">
        <f t="shared" ca="1" si="1"/>
        <v>2.9</v>
      </c>
      <c r="G19" s="27">
        <f t="shared" ca="1" si="2"/>
        <v>3.1</v>
      </c>
      <c r="H19" s="54"/>
    </row>
    <row r="20" spans="1:20" s="5" customFormat="1" ht="16.5" customHeight="1" x14ac:dyDescent="0.15">
      <c r="A20" s="11" t="s">
        <v>15</v>
      </c>
      <c r="B20" s="30">
        <f>VLOOKUP(IF($C$6="総数",$B$6,CONCATENATE($B$6,"／",$C$6)),集計FORM!$B:$EL,13,FALSE)</f>
        <v>97828</v>
      </c>
      <c r="C20" s="29">
        <f ca="1">INDIRECT(CONCATENATE("集計FORM!N",MATCH(IF($C$6="総数",$B$6,CONCATENATE($B$6,"／",$C$6)),集計FORM!$B:$B,0)+1))</f>
        <v>47969</v>
      </c>
      <c r="D20" s="28">
        <f ca="1">INDIRECT(CONCATENATE("集計FORM!N",MATCH(IF($C$6="総数",$B$6,CONCATENATE($B$6,"／",$C$6)),集計FORM!$B:$B,0)+2))</f>
        <v>49859</v>
      </c>
      <c r="E20" s="27">
        <f t="shared" si="0"/>
        <v>6.9</v>
      </c>
      <c r="F20" s="27">
        <f t="shared" ca="1" si="1"/>
        <v>3.4</v>
      </c>
      <c r="G20" s="27">
        <f t="shared" ca="1" si="2"/>
        <v>3.5</v>
      </c>
      <c r="H20" s="54"/>
    </row>
    <row r="21" spans="1:20" s="5" customFormat="1" ht="16.5" customHeight="1" x14ac:dyDescent="0.15">
      <c r="A21" s="11" t="s">
        <v>16</v>
      </c>
      <c r="B21" s="30">
        <f>VLOOKUP(IF($C$6="総数",$B$6,CONCATENATE($B$6,"／",$C$6)),集計FORM!$B:$EL,14,FALSE)</f>
        <v>112092</v>
      </c>
      <c r="C21" s="29">
        <f ca="1">INDIRECT(CONCATENATE("集計FORM!O",MATCH(IF($C$6="総数",$B$6,CONCATENATE($B$6,"／",$C$6)),集計FORM!$B:$B,0)+1))</f>
        <v>54825</v>
      </c>
      <c r="D21" s="28">
        <f ca="1">INDIRECT(CONCATENATE("集計FORM!O",MATCH(IF($C$6="総数",$B$6,CONCATENATE($B$6,"／",$C$6)),集計FORM!$B:$B,0)+2))</f>
        <v>57267</v>
      </c>
      <c r="E21" s="27">
        <f t="shared" si="0"/>
        <v>7.9</v>
      </c>
      <c r="F21" s="27">
        <f t="shared" ca="1" si="1"/>
        <v>3.9</v>
      </c>
      <c r="G21" s="27">
        <f t="shared" ca="1" si="2"/>
        <v>4.0999999999999996</v>
      </c>
      <c r="H21" s="54"/>
    </row>
    <row r="22" spans="1:20" s="5" customFormat="1" ht="16.5" customHeight="1" x14ac:dyDescent="0.15">
      <c r="A22" s="11" t="s">
        <v>17</v>
      </c>
      <c r="B22" s="30">
        <f>VLOOKUP(IF($C$6="総数",$B$6,CONCATENATE($B$6,"／",$C$6)),集計FORM!$B:$EL,15,FALSE)</f>
        <v>98127</v>
      </c>
      <c r="C22" s="29">
        <f ca="1">INDIRECT(CONCATENATE("集計FORM!P",MATCH(IF($C$6="総数",$B$6,CONCATENATE($B$6,"／",$C$6)),集計FORM!$B:$B,0)+1))</f>
        <v>47754</v>
      </c>
      <c r="D22" s="28">
        <f ca="1">INDIRECT(CONCATENATE("集計FORM!P",MATCH(IF($C$6="総数",$B$6,CONCATENATE($B$6,"／",$C$6)),集計FORM!$B:$B,0)+2))</f>
        <v>50373</v>
      </c>
      <c r="E22" s="27">
        <f t="shared" si="0"/>
        <v>7</v>
      </c>
      <c r="F22" s="27">
        <f t="shared" ca="1" si="1"/>
        <v>3.4</v>
      </c>
      <c r="G22" s="27">
        <f t="shared" ca="1" si="2"/>
        <v>3.6</v>
      </c>
      <c r="H22" s="54"/>
    </row>
    <row r="23" spans="1:20" s="5" customFormat="1" ht="16.5" customHeight="1" x14ac:dyDescent="0.15">
      <c r="A23" s="11" t="s">
        <v>18</v>
      </c>
      <c r="B23" s="30">
        <f>VLOOKUP(IF($C$6="総数",$B$6,CONCATENATE($B$6,"／",$C$6)),集計FORM!$B:$EL,16,FALSE)</f>
        <v>84377</v>
      </c>
      <c r="C23" s="29">
        <f ca="1">INDIRECT(CONCATENATE("集計FORM!Q",MATCH(IF($C$6="総数",$B$6,CONCATENATE($B$6,"／",$C$6)),集計FORM!$B:$B,0)+1))</f>
        <v>41007</v>
      </c>
      <c r="D23" s="28">
        <f ca="1">INDIRECT(CONCATENATE("集計FORM!Q",MATCH(IF($C$6="総数",$B$6,CONCATENATE($B$6,"／",$C$6)),集計FORM!$B:$B,0)+2))</f>
        <v>43370</v>
      </c>
      <c r="E23" s="27">
        <f t="shared" si="0"/>
        <v>6</v>
      </c>
      <c r="F23" s="27">
        <f t="shared" ca="1" si="1"/>
        <v>2.9</v>
      </c>
      <c r="G23" s="27">
        <f t="shared" ca="1" si="2"/>
        <v>3.1</v>
      </c>
      <c r="H23" s="54"/>
    </row>
    <row r="24" spans="1:20" s="5" customFormat="1" ht="16.5" customHeight="1" x14ac:dyDescent="0.15">
      <c r="A24" s="11" t="s">
        <v>19</v>
      </c>
      <c r="B24" s="30">
        <f>VLOOKUP(IF($C$6="総数",$B$6,CONCATENATE($B$6,"／",$C$6)),集計FORM!$B:$EL,17,FALSE)</f>
        <v>75143</v>
      </c>
      <c r="C24" s="29">
        <f ca="1">INDIRECT(CONCATENATE("集計FORM!R",MATCH(IF($C$6="総数",$B$6,CONCATENATE($B$6,"／",$C$6)),集計FORM!$B:$B,0)+1))</f>
        <v>36435</v>
      </c>
      <c r="D24" s="28">
        <f ca="1">INDIRECT(CONCATENATE("集計FORM!R",MATCH(IF($C$6="総数",$B$6,CONCATENATE($B$6,"／",$C$6)),集計FORM!$B:$B,0)+2))</f>
        <v>38708</v>
      </c>
      <c r="E24" s="27">
        <f t="shared" si="0"/>
        <v>5.3</v>
      </c>
      <c r="F24" s="27">
        <f t="shared" ca="1" si="1"/>
        <v>2.6</v>
      </c>
      <c r="G24" s="27">
        <f t="shared" ca="1" si="2"/>
        <v>2.7</v>
      </c>
      <c r="H24" s="54"/>
    </row>
    <row r="25" spans="1:20" s="5" customFormat="1" ht="16.5" customHeight="1" x14ac:dyDescent="0.15">
      <c r="A25" s="11" t="s">
        <v>20</v>
      </c>
      <c r="B25" s="30">
        <f>VLOOKUP(IF($C$6="総数",$B$6,CONCATENATE($B$6,"／",$C$6)),集計FORM!$B:$EL,18,FALSE)</f>
        <v>87619</v>
      </c>
      <c r="C25" s="29">
        <f ca="1">INDIRECT(CONCATENATE("集計FORM!S",MATCH(IF($C$6="総数",$B$6,CONCATENATE($B$6,"／",$C$6)),集計FORM!$B:$B,0)+1))</f>
        <v>41273</v>
      </c>
      <c r="D25" s="28">
        <f ca="1">INDIRECT(CONCATENATE("集計FORM!S",MATCH(IF($C$6="総数",$B$6,CONCATENATE($B$6,"／",$C$6)),集計FORM!$B:$B,0)+2))</f>
        <v>46346</v>
      </c>
      <c r="E25" s="27">
        <f t="shared" si="0"/>
        <v>6.2</v>
      </c>
      <c r="F25" s="27">
        <f t="shared" ca="1" si="1"/>
        <v>2.9</v>
      </c>
      <c r="G25" s="27">
        <f t="shared" ca="1" si="2"/>
        <v>3.3</v>
      </c>
      <c r="H25" s="54"/>
    </row>
    <row r="26" spans="1:20" s="5" customFormat="1" ht="16.5" customHeight="1" x14ac:dyDescent="0.15">
      <c r="A26" s="11" t="s">
        <v>21</v>
      </c>
      <c r="B26" s="30">
        <f>VLOOKUP(IF($C$6="総数",$B$6,CONCATENATE($B$6,"／",$C$6)),集計FORM!$B:$EL,19,FALSE)</f>
        <v>99026</v>
      </c>
      <c r="C26" s="29">
        <f ca="1">INDIRECT(CONCATENATE("集計FORM!T",MATCH(IF($C$6="総数",$B$6,CONCATENATE($B$6,"／",$C$6)),集計FORM!$B:$B,0)+1))</f>
        <v>45203</v>
      </c>
      <c r="D26" s="28">
        <f ca="1">INDIRECT(CONCATENATE("集計FORM!T",MATCH(IF($C$6="総数",$B$6,CONCATENATE($B$6,"／",$C$6)),集計FORM!$B:$B,0)+2))</f>
        <v>53823</v>
      </c>
      <c r="E26" s="27">
        <f t="shared" si="0"/>
        <v>7</v>
      </c>
      <c r="F26" s="27">
        <f t="shared" ca="1" si="1"/>
        <v>3.2</v>
      </c>
      <c r="G26" s="27">
        <f t="shared" ca="1" si="2"/>
        <v>3.8</v>
      </c>
      <c r="H26" s="54"/>
    </row>
    <row r="27" spans="1:20" s="5" customFormat="1" ht="16.5" customHeight="1" x14ac:dyDescent="0.15">
      <c r="A27" s="11" t="s">
        <v>22</v>
      </c>
      <c r="B27" s="30">
        <f>VLOOKUP(IF($C$6="総数",$B$6,CONCATENATE($B$6,"／",$C$6)),集計FORM!$B:$EL,20,FALSE)</f>
        <v>83896</v>
      </c>
      <c r="C27" s="29">
        <f ca="1">INDIRECT(CONCATENATE("集計FORM!U",MATCH(IF($C$6="総数",$B$6,CONCATENATE($B$6,"／",$C$6)),集計FORM!$B:$B,0)+1))</f>
        <v>36105</v>
      </c>
      <c r="D27" s="28">
        <f ca="1">INDIRECT(CONCATENATE("集計FORM!U",MATCH(IF($C$6="総数",$B$6,CONCATENATE($B$6,"／",$C$6)),集計FORM!$B:$B,0)+2))</f>
        <v>47791</v>
      </c>
      <c r="E27" s="27">
        <f t="shared" si="0"/>
        <v>5.9</v>
      </c>
      <c r="F27" s="27">
        <f t="shared" ca="1" si="1"/>
        <v>2.6</v>
      </c>
      <c r="G27" s="27">
        <f t="shared" ca="1" si="2"/>
        <v>3.4</v>
      </c>
      <c r="H27" s="54"/>
    </row>
    <row r="28" spans="1:20" s="5" customFormat="1" ht="16.5" customHeight="1" x14ac:dyDescent="0.15">
      <c r="A28" s="11" t="s">
        <v>23</v>
      </c>
      <c r="B28" s="30">
        <f>VLOOKUP(IF($C$6="総数",$B$6,CONCATENATE($B$6,"／",$C$6)),集計FORM!$B:$EL,21,FALSE)</f>
        <v>59558</v>
      </c>
      <c r="C28" s="29">
        <f ca="1">INDIRECT(CONCATENATE("集計FORM!V",MATCH(IF($C$6="総数",$B$6,CONCATENATE($B$6,"／",$C$6)),集計FORM!$B:$B,0)+1))</f>
        <v>24014</v>
      </c>
      <c r="D28" s="28">
        <f ca="1">INDIRECT(CONCATENATE("集計FORM!V",MATCH(IF($C$6="総数",$B$6,CONCATENATE($B$6,"／",$C$6)),集計FORM!$B:$B,0)+2))</f>
        <v>35544</v>
      </c>
      <c r="E28" s="27">
        <f t="shared" si="0"/>
        <v>4.2</v>
      </c>
      <c r="F28" s="27">
        <f t="shared" ca="1" si="1"/>
        <v>1.7</v>
      </c>
      <c r="G28" s="27">
        <f t="shared" ca="1" si="2"/>
        <v>2.5</v>
      </c>
      <c r="H28" s="54"/>
      <c r="I28" s="42"/>
      <c r="T28" s="59" t="s">
        <v>38</v>
      </c>
    </row>
    <row r="29" spans="1:20" s="5" customFormat="1" ht="16.5" customHeight="1" x14ac:dyDescent="0.15">
      <c r="A29" s="11" t="s">
        <v>24</v>
      </c>
      <c r="B29" s="30">
        <f>VLOOKUP(IF($C$6="総数",$B$6,CONCATENATE($B$6,"／",$C$6)),集計FORM!$B:$EL,22,FALSE)</f>
        <v>39794</v>
      </c>
      <c r="C29" s="29">
        <f ca="1">INDIRECT(CONCATENATE("集計FORM!W",MATCH(IF($C$6="総数",$B$6,CONCATENATE($B$6,"／",$C$6)),集計FORM!$B:$B,0)+1))</f>
        <v>13793</v>
      </c>
      <c r="D29" s="28">
        <f ca="1">INDIRECT(CONCATENATE("集計FORM!W",MATCH(IF($C$6="総数",$B$6,CONCATENATE($B$6,"／",$C$6)),集計FORM!$B:$B,0)+2))</f>
        <v>26001</v>
      </c>
      <c r="E29" s="27">
        <f t="shared" si="0"/>
        <v>2.8</v>
      </c>
      <c r="F29" s="27">
        <f t="shared" ca="1" si="1"/>
        <v>1</v>
      </c>
      <c r="G29" s="27">
        <f t="shared" ca="1" si="2"/>
        <v>1.8</v>
      </c>
      <c r="H29" s="54"/>
      <c r="I29" s="42" t="s">
        <v>598</v>
      </c>
    </row>
    <row r="30" spans="1:20" s="5" customFormat="1" ht="16.5" customHeight="1" x14ac:dyDescent="0.15">
      <c r="A30" s="11" t="s">
        <v>25</v>
      </c>
      <c r="B30" s="30">
        <f>VLOOKUP(IF($C$6="総数",$B$6,CONCATENATE($B$6,"／",$C$6)),集計FORM!$B:$EL,23,FALSE)</f>
        <v>18548</v>
      </c>
      <c r="C30" s="29">
        <f ca="1">INDIRECT(CONCATENATE("集計FORM!X",MATCH(IF($C$6="総数",$B$6,CONCATENATE($B$6,"／",$C$6)),集計FORM!$B:$B,0)+1))</f>
        <v>4916</v>
      </c>
      <c r="D30" s="28">
        <f ca="1">INDIRECT(CONCATENATE("集計FORM!X",MATCH(IF($C$6="総数",$B$6,CONCATENATE($B$6,"／",$C$6)),集計FORM!$B:$B,0)+2))</f>
        <v>13632</v>
      </c>
      <c r="E30" s="27">
        <f t="shared" si="0"/>
        <v>1.3</v>
      </c>
      <c r="F30" s="27">
        <f t="shared" ca="1" si="1"/>
        <v>0.3</v>
      </c>
      <c r="G30" s="27">
        <f t="shared" ca="1" si="2"/>
        <v>1</v>
      </c>
      <c r="H30" s="54"/>
      <c r="I30" s="42" t="s">
        <v>599</v>
      </c>
    </row>
    <row r="31" spans="1:20" s="5" customFormat="1" ht="16.5" customHeight="1" x14ac:dyDescent="0.15">
      <c r="A31" s="11" t="s">
        <v>26</v>
      </c>
      <c r="B31" s="30">
        <f>VLOOKUP(IF($C$6="総数",$B$6,CONCATENATE($B$6,"／",$C$6)),集計FORM!$B:$EL,24,FALSE)</f>
        <v>5405</v>
      </c>
      <c r="C31" s="29">
        <f ca="1">INDIRECT(CONCATENATE("集計FORM!Y",MATCH(IF($C$6="総数",$B$6,CONCATENATE($B$6,"／",$C$6)),集計FORM!$B:$B,0)+1))</f>
        <v>885</v>
      </c>
      <c r="D31" s="28">
        <f ca="1">INDIRECT(CONCATENATE("集計FORM!Y",MATCH(IF($C$6="総数",$B$6,CONCATENATE($B$6,"／",$C$6)),集計FORM!$B:$B,0)+2))</f>
        <v>4520</v>
      </c>
      <c r="E31" s="27">
        <f t="shared" si="0"/>
        <v>0.4</v>
      </c>
      <c r="F31" s="27">
        <f t="shared" ca="1" si="1"/>
        <v>0.1</v>
      </c>
      <c r="G31" s="27">
        <f t="shared" ca="1" si="2"/>
        <v>0.3</v>
      </c>
      <c r="H31" s="54"/>
      <c r="I31" s="42" t="s">
        <v>597</v>
      </c>
    </row>
    <row r="32" spans="1:20" s="5" customFormat="1" ht="16.5" customHeight="1" x14ac:dyDescent="0.15">
      <c r="A32" s="12" t="s">
        <v>27</v>
      </c>
      <c r="B32" s="30">
        <f>VLOOKUP(IF($C$6="総数",$B$6,CONCATENATE($B$6,"／",$C$6)),集計FORM!$B:$EL,28,FALSE)</f>
        <v>942</v>
      </c>
      <c r="C32" s="29">
        <f ca="1">INDIRECT(CONCATENATE("集計FORM!AC",MATCH(IF($C$6="総数",$B$6,CONCATENATE($B$6,"／",$C$6)),集計FORM!$B:$B,0)+1))</f>
        <v>114</v>
      </c>
      <c r="D32" s="28">
        <f ca="1">INDIRECT(CONCATENATE("集計FORM!AC",MATCH(IF($C$6="総数",$B$6,CONCATENATE($B$6,"／",$C$6)),集計FORM!$B:$B,0)+2))</f>
        <v>828</v>
      </c>
      <c r="E32" s="27">
        <f t="shared" si="0"/>
        <v>0.1</v>
      </c>
      <c r="F32" s="27">
        <f t="shared" ca="1" si="1"/>
        <v>0</v>
      </c>
      <c r="G32" s="27">
        <f t="shared" ca="1" si="2"/>
        <v>0.1</v>
      </c>
      <c r="H32" s="54"/>
    </row>
    <row r="33" spans="1:21" s="5" customFormat="1" ht="16.5" customHeight="1" x14ac:dyDescent="0.15">
      <c r="A33" s="13" t="s">
        <v>28</v>
      </c>
      <c r="B33" s="33">
        <v>0</v>
      </c>
      <c r="C33" s="32">
        <v>0</v>
      </c>
      <c r="D33" s="31">
        <v>0</v>
      </c>
      <c r="E33" s="17" t="s">
        <v>36</v>
      </c>
      <c r="F33" s="34" t="s">
        <v>36</v>
      </c>
      <c r="G33" s="34" t="s">
        <v>36</v>
      </c>
      <c r="H33" s="54"/>
    </row>
    <row r="34" spans="1:21" s="5" customFormat="1" ht="16.5" customHeight="1" x14ac:dyDescent="0.15">
      <c r="A34" s="14" t="s">
        <v>29</v>
      </c>
      <c r="B34" s="66"/>
      <c r="C34" s="67"/>
      <c r="D34" s="67"/>
      <c r="E34" s="67"/>
      <c r="F34" s="43" t="s">
        <v>33</v>
      </c>
      <c r="G34" s="43" t="s">
        <v>34</v>
      </c>
      <c r="H34" s="54"/>
    </row>
    <row r="35" spans="1:21" s="5" customFormat="1" ht="15.75" customHeight="1" x14ac:dyDescent="0.15">
      <c r="A35" s="15" t="s">
        <v>30</v>
      </c>
      <c r="B35" s="30">
        <f>VLOOKUP(IF($C$6="総数",$B$6,CONCATENATE($B$6,"／",$C$6)),集計FORM!$B:$EL,29,FALSE)</f>
        <v>160305</v>
      </c>
      <c r="C35" s="29">
        <f ca="1">INDIRECT(CONCATENATE("集計FORM!AD",MATCH(IF($C$6="総数",$B$6,CONCATENATE($B$6,"／",$C$6)),集計FORM!$B:$B,0)+1))</f>
        <v>82305</v>
      </c>
      <c r="D35" s="28">
        <f ca="1">INDIRECT(CONCATENATE("集計FORM!AD",MATCH(IF($C$6="総数",$B$6,CONCATENATE($B$6,"／",$C$6)),集計FORM!$B:$B,0)+2))</f>
        <v>78000</v>
      </c>
      <c r="E35" s="27">
        <f t="shared" ref="E35:E37" si="3">IF(B35="","",IF(B35=0,"－",ROUND(B35*100/$B$11,1)))</f>
        <v>11.4</v>
      </c>
      <c r="F35" s="27">
        <f t="shared" ref="F35:F37" ca="1" si="4">IF(C35="","",IF(C35=0,"－",ROUND(C35*100/$B$11,1)))</f>
        <v>5.8</v>
      </c>
      <c r="G35" s="27">
        <f t="shared" ref="G35:G37" ca="1" si="5">IF(D35="","",IF(D35=0,"－",ROUND(D35*100/$B$11,1)))</f>
        <v>5.5</v>
      </c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1" s="5" customFormat="1" ht="15.75" customHeight="1" x14ac:dyDescent="0.15">
      <c r="A36" s="15" t="s">
        <v>31</v>
      </c>
      <c r="B36" s="30">
        <f>VLOOKUP(IF($C$6="総数",$B$6,CONCATENATE($B$6,"／",$C$6)),集計FORM!$B:$EL,30,FALSE)</f>
        <v>855329</v>
      </c>
      <c r="C36" s="29">
        <f ca="1">INDIRECT(CONCATENATE("集計FORM!AE",MATCH(IF($C$6="総数",$B$6,CONCATENATE($B$6,"／",$C$6)),集計FORM!$B:$B,0)+1))</f>
        <v>419809</v>
      </c>
      <c r="D36" s="28">
        <f ca="1">INDIRECT(CONCATENATE("集計FORM!AE",MATCH(IF($C$6="総数",$B$6,CONCATENATE($B$6,"／",$C$6)),集計FORM!$B:$B,0)+2))</f>
        <v>435520</v>
      </c>
      <c r="E36" s="27">
        <f t="shared" si="3"/>
        <v>60.6</v>
      </c>
      <c r="F36" s="27">
        <f t="shared" ca="1" si="4"/>
        <v>29.8</v>
      </c>
      <c r="G36" s="27">
        <f t="shared" ca="1" si="5"/>
        <v>30.9</v>
      </c>
      <c r="H36" s="5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1" s="5" customFormat="1" ht="15.75" customHeight="1" x14ac:dyDescent="0.15">
      <c r="A37" s="16" t="s">
        <v>32</v>
      </c>
      <c r="B37" s="18">
        <f>VLOOKUP(IF($C$6="総数",$B$6,CONCATENATE($B$6,"／",$C$6)),集計FORM!$B:$EL,31,FALSE)</f>
        <v>394788</v>
      </c>
      <c r="C37" s="19">
        <f ca="1">INDIRECT(CONCATENATE("集計FORM!AF",MATCH(IF($C$6="総数",$B$6,CONCATENATE($B$6,"／",$C$6)),集計FORM!$B:$B,0)+1))</f>
        <v>166303</v>
      </c>
      <c r="D37" s="20">
        <f ca="1">INDIRECT(CONCATENATE("集計FORM!AF",MATCH(IF($C$6="総数",$B$6,CONCATENATE($B$6,"／",$C$6)),集計FORM!$B:$B,0)+2))</f>
        <v>228485</v>
      </c>
      <c r="E37" s="17">
        <f t="shared" si="3"/>
        <v>28</v>
      </c>
      <c r="F37" s="17">
        <f t="shared" ca="1" si="4"/>
        <v>11.8</v>
      </c>
      <c r="G37" s="17">
        <f t="shared" ca="1" si="5"/>
        <v>16.2</v>
      </c>
      <c r="H37" s="5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15">
      <c r="B38" s="53"/>
      <c r="C38" s="53"/>
      <c r="D38" s="53"/>
      <c r="G38" s="2"/>
    </row>
    <row r="39" spans="1:21" ht="15" x14ac:dyDescent="0.15">
      <c r="D39" s="65"/>
      <c r="E39" s="65"/>
      <c r="F39" s="1"/>
    </row>
    <row r="40" spans="1:21" x14ac:dyDescent="0.15">
      <c r="B40" s="53"/>
      <c r="C40" s="53"/>
      <c r="D40" s="53"/>
      <c r="E40" s="53"/>
      <c r="F40" s="53"/>
      <c r="G40" s="53"/>
    </row>
    <row r="41" spans="1:21" x14ac:dyDescent="0.15">
      <c r="B41" s="53"/>
      <c r="C41" s="53"/>
      <c r="D41" s="53"/>
      <c r="E41" s="53"/>
      <c r="F41" s="53"/>
      <c r="G41" s="53"/>
    </row>
    <row r="42" spans="1:21" x14ac:dyDescent="0.15">
      <c r="E42" s="9"/>
      <c r="F42" s="9"/>
    </row>
    <row r="63" spans="1:7" ht="7.5" customHeight="1" x14ac:dyDescent="0.15">
      <c r="A63" s="3"/>
      <c r="B63" s="3"/>
      <c r="C63" s="3"/>
      <c r="D63" s="3"/>
      <c r="E63" s="3"/>
      <c r="F63" s="3"/>
      <c r="G63" s="3"/>
    </row>
  </sheetData>
  <mergeCells count="7">
    <mergeCell ref="N6:O6"/>
    <mergeCell ref="D39:E39"/>
    <mergeCell ref="B34:E34"/>
    <mergeCell ref="A8:G8"/>
    <mergeCell ref="B9:D9"/>
    <mergeCell ref="E9:G9"/>
    <mergeCell ref="C6:D6"/>
  </mergeCells>
  <phoneticPr fontId="2"/>
  <dataValidations count="2">
    <dataValidation type="list" allowBlank="1" showInputMessage="1" showErrorMessage="1" sqref="B6" xr:uid="{00000000-0002-0000-0000-000000000000}">
      <formula1>行政区</formula1>
    </dataValidation>
    <dataValidation type="list" allowBlank="1" showInputMessage="1" showErrorMessage="1" sqref="C6" xr:uid="{00000000-0002-0000-0000-000001000000}">
      <formula1>INDIRECT(B6)</formula1>
    </dataValidation>
  </dataValidations>
  <printOptions horizontalCentered="1"/>
  <pageMargins left="0.27559055118110237" right="0" top="0.39370078740157483" bottom="0" header="0.39370078740157483" footer="0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2"/>
  <sheetViews>
    <sheetView workbookViewId="0"/>
  </sheetViews>
  <sheetFormatPr defaultRowHeight="13.5" x14ac:dyDescent="0.15"/>
  <cols>
    <col min="1" max="1" width="2.5" customWidth="1"/>
    <col min="3" max="3" width="9" customWidth="1"/>
    <col min="5" max="5" width="9" customWidth="1"/>
  </cols>
  <sheetData>
    <row r="1" spans="2:28" ht="14.25" thickBot="1" x14ac:dyDescent="0.2">
      <c r="B1" t="s">
        <v>797</v>
      </c>
      <c r="C1" t="s">
        <v>798</v>
      </c>
    </row>
    <row r="2" spans="2:28" x14ac:dyDescent="0.15">
      <c r="B2" s="60" t="s">
        <v>785</v>
      </c>
      <c r="C2" t="s">
        <v>798</v>
      </c>
      <c r="D2" t="s">
        <v>600</v>
      </c>
      <c r="E2" t="s">
        <v>601</v>
      </c>
      <c r="F2" t="s">
        <v>602</v>
      </c>
      <c r="G2" t="s">
        <v>603</v>
      </c>
      <c r="H2" t="s">
        <v>604</v>
      </c>
      <c r="I2" t="s">
        <v>605</v>
      </c>
      <c r="J2" t="s">
        <v>606</v>
      </c>
      <c r="K2" t="s">
        <v>607</v>
      </c>
      <c r="L2" t="s">
        <v>608</v>
      </c>
      <c r="M2" t="s">
        <v>609</v>
      </c>
      <c r="N2" t="s">
        <v>610</v>
      </c>
      <c r="O2" t="s">
        <v>611</v>
      </c>
      <c r="P2" t="s">
        <v>612</v>
      </c>
      <c r="Q2" t="s">
        <v>613</v>
      </c>
      <c r="R2" t="s">
        <v>614</v>
      </c>
      <c r="S2" t="s">
        <v>615</v>
      </c>
      <c r="T2" t="s">
        <v>616</v>
      </c>
      <c r="U2" t="s">
        <v>617</v>
      </c>
    </row>
    <row r="3" spans="2:28" x14ac:dyDescent="0.15">
      <c r="B3" s="61" t="s">
        <v>786</v>
      </c>
      <c r="C3" t="s">
        <v>798</v>
      </c>
      <c r="D3" t="s">
        <v>618</v>
      </c>
      <c r="E3" t="s">
        <v>619</v>
      </c>
      <c r="F3" t="s">
        <v>620</v>
      </c>
      <c r="G3" t="s">
        <v>621</v>
      </c>
      <c r="H3" t="s">
        <v>622</v>
      </c>
      <c r="I3" t="s">
        <v>623</v>
      </c>
      <c r="J3" t="s">
        <v>624</v>
      </c>
      <c r="K3" t="s">
        <v>625</v>
      </c>
      <c r="L3" t="s">
        <v>626</v>
      </c>
      <c r="M3" t="s">
        <v>627</v>
      </c>
      <c r="N3" t="s">
        <v>628</v>
      </c>
      <c r="O3" t="s">
        <v>629</v>
      </c>
      <c r="P3" t="s">
        <v>630</v>
      </c>
      <c r="Q3" t="s">
        <v>631</v>
      </c>
      <c r="R3" t="s">
        <v>632</v>
      </c>
      <c r="S3" t="s">
        <v>633</v>
      </c>
      <c r="T3" t="s">
        <v>634</v>
      </c>
    </row>
    <row r="4" spans="2:28" x14ac:dyDescent="0.15">
      <c r="B4" s="61" t="s">
        <v>787</v>
      </c>
      <c r="C4" t="s">
        <v>798</v>
      </c>
      <c r="D4" t="s">
        <v>635</v>
      </c>
      <c r="E4" t="s">
        <v>636</v>
      </c>
      <c r="F4" t="s">
        <v>637</v>
      </c>
      <c r="G4" t="s">
        <v>638</v>
      </c>
      <c r="H4" t="s">
        <v>639</v>
      </c>
      <c r="I4" t="s">
        <v>640</v>
      </c>
      <c r="J4" t="s">
        <v>641</v>
      </c>
      <c r="K4" t="s">
        <v>642</v>
      </c>
      <c r="L4" t="s">
        <v>643</v>
      </c>
      <c r="M4" t="s">
        <v>644</v>
      </c>
      <c r="N4" t="s">
        <v>645</v>
      </c>
      <c r="O4" t="s">
        <v>646</v>
      </c>
      <c r="P4" t="s">
        <v>647</v>
      </c>
      <c r="Q4" t="s">
        <v>648</v>
      </c>
      <c r="R4" t="s">
        <v>649</v>
      </c>
      <c r="S4" t="s">
        <v>650</v>
      </c>
      <c r="T4" t="s">
        <v>651</v>
      </c>
      <c r="U4" t="s">
        <v>652</v>
      </c>
      <c r="V4" t="s">
        <v>653</v>
      </c>
      <c r="W4" t="s">
        <v>654</v>
      </c>
      <c r="X4" t="s">
        <v>655</v>
      </c>
      <c r="Y4" t="s">
        <v>656</v>
      </c>
      <c r="Z4" t="s">
        <v>657</v>
      </c>
      <c r="AA4" t="s">
        <v>658</v>
      </c>
      <c r="AB4" t="s">
        <v>659</v>
      </c>
    </row>
    <row r="5" spans="2:28" x14ac:dyDescent="0.15">
      <c r="B5" s="61" t="s">
        <v>788</v>
      </c>
      <c r="C5" t="s">
        <v>798</v>
      </c>
      <c r="D5" t="s">
        <v>660</v>
      </c>
      <c r="E5" t="s">
        <v>661</v>
      </c>
      <c r="F5" t="s">
        <v>662</v>
      </c>
      <c r="G5" t="s">
        <v>663</v>
      </c>
      <c r="H5" t="s">
        <v>664</v>
      </c>
      <c r="I5" t="s">
        <v>665</v>
      </c>
      <c r="J5" t="s">
        <v>666</v>
      </c>
      <c r="K5" t="s">
        <v>667</v>
      </c>
      <c r="L5" t="s">
        <v>668</v>
      </c>
      <c r="M5" t="s">
        <v>669</v>
      </c>
      <c r="N5" t="s">
        <v>670</v>
      </c>
      <c r="O5" t="s">
        <v>671</v>
      </c>
      <c r="P5" t="s">
        <v>672</v>
      </c>
      <c r="Q5" t="s">
        <v>673</v>
      </c>
      <c r="R5" t="s">
        <v>674</v>
      </c>
      <c r="S5" t="s">
        <v>675</v>
      </c>
      <c r="T5" t="s">
        <v>676</v>
      </c>
      <c r="U5" t="s">
        <v>677</v>
      </c>
      <c r="V5" t="s">
        <v>678</v>
      </c>
      <c r="W5" t="s">
        <v>679</v>
      </c>
      <c r="X5" t="s">
        <v>680</v>
      </c>
      <c r="Y5" t="s">
        <v>681</v>
      </c>
      <c r="Z5" t="s">
        <v>682</v>
      </c>
    </row>
    <row r="6" spans="2:28" x14ac:dyDescent="0.15">
      <c r="B6" s="61" t="s">
        <v>789</v>
      </c>
      <c r="C6" t="s">
        <v>798</v>
      </c>
      <c r="D6" t="s">
        <v>683</v>
      </c>
      <c r="E6" t="s">
        <v>684</v>
      </c>
      <c r="F6" t="s">
        <v>685</v>
      </c>
      <c r="G6" t="s">
        <v>686</v>
      </c>
      <c r="H6" t="s">
        <v>687</v>
      </c>
      <c r="I6" t="s">
        <v>688</v>
      </c>
      <c r="J6" t="s">
        <v>689</v>
      </c>
      <c r="K6" t="s">
        <v>690</v>
      </c>
      <c r="L6" t="s">
        <v>691</v>
      </c>
      <c r="M6" t="s">
        <v>692</v>
      </c>
      <c r="N6" t="s">
        <v>693</v>
      </c>
    </row>
    <row r="7" spans="2:28" x14ac:dyDescent="0.15">
      <c r="B7" s="61" t="s">
        <v>790</v>
      </c>
      <c r="C7" t="s">
        <v>798</v>
      </c>
      <c r="D7" t="s">
        <v>694</v>
      </c>
      <c r="E7" t="s">
        <v>695</v>
      </c>
      <c r="F7" t="s">
        <v>696</v>
      </c>
      <c r="G7" t="s">
        <v>697</v>
      </c>
      <c r="H7" t="s">
        <v>698</v>
      </c>
    </row>
    <row r="8" spans="2:28" x14ac:dyDescent="0.15">
      <c r="B8" s="61" t="s">
        <v>791</v>
      </c>
      <c r="C8" t="s">
        <v>798</v>
      </c>
      <c r="D8" t="s">
        <v>699</v>
      </c>
      <c r="E8" t="s">
        <v>700</v>
      </c>
      <c r="F8" t="s">
        <v>701</v>
      </c>
      <c r="G8" t="s">
        <v>702</v>
      </c>
      <c r="H8" t="s">
        <v>703</v>
      </c>
      <c r="I8" t="s">
        <v>704</v>
      </c>
      <c r="J8" t="s">
        <v>705</v>
      </c>
      <c r="K8" t="s">
        <v>706</v>
      </c>
      <c r="L8" t="s">
        <v>707</v>
      </c>
      <c r="M8" t="s">
        <v>708</v>
      </c>
      <c r="N8" t="s">
        <v>709</v>
      </c>
      <c r="O8" t="s">
        <v>710</v>
      </c>
      <c r="P8" t="s">
        <v>711</v>
      </c>
      <c r="Q8" t="s">
        <v>712</v>
      </c>
      <c r="R8" t="s">
        <v>713</v>
      </c>
      <c r="S8" t="s">
        <v>714</v>
      </c>
      <c r="T8" t="s">
        <v>715</v>
      </c>
      <c r="U8" t="s">
        <v>716</v>
      </c>
      <c r="V8" t="s">
        <v>717</v>
      </c>
      <c r="W8" t="s">
        <v>718</v>
      </c>
      <c r="X8" t="s">
        <v>719</v>
      </c>
      <c r="Y8" t="s">
        <v>720</v>
      </c>
      <c r="Z8" t="s">
        <v>721</v>
      </c>
    </row>
    <row r="9" spans="2:28" x14ac:dyDescent="0.15">
      <c r="B9" s="61" t="s">
        <v>792</v>
      </c>
      <c r="C9" t="s">
        <v>798</v>
      </c>
      <c r="D9" t="s">
        <v>715</v>
      </c>
      <c r="E9" t="s">
        <v>722</v>
      </c>
      <c r="F9" t="s">
        <v>723</v>
      </c>
      <c r="G9" t="s">
        <v>724</v>
      </c>
      <c r="H9" t="s">
        <v>725</v>
      </c>
      <c r="I9" t="s">
        <v>726</v>
      </c>
      <c r="J9" t="s">
        <v>727</v>
      </c>
      <c r="K9" t="s">
        <v>728</v>
      </c>
      <c r="L9" t="s">
        <v>729</v>
      </c>
      <c r="M9" t="s">
        <v>730</v>
      </c>
      <c r="N9" t="s">
        <v>731</v>
      </c>
      <c r="O9" t="s">
        <v>732</v>
      </c>
      <c r="P9" t="s">
        <v>733</v>
      </c>
    </row>
    <row r="10" spans="2:28" x14ac:dyDescent="0.15">
      <c r="B10" s="61" t="s">
        <v>793</v>
      </c>
      <c r="C10" t="s">
        <v>798</v>
      </c>
      <c r="D10" t="s">
        <v>734</v>
      </c>
      <c r="E10" t="s">
        <v>735</v>
      </c>
      <c r="F10" t="s">
        <v>736</v>
      </c>
      <c r="G10" t="s">
        <v>737</v>
      </c>
      <c r="H10" t="s">
        <v>738</v>
      </c>
      <c r="I10" t="s">
        <v>739</v>
      </c>
      <c r="J10" t="s">
        <v>740</v>
      </c>
      <c r="K10" t="s">
        <v>741</v>
      </c>
      <c r="L10" t="s">
        <v>742</v>
      </c>
      <c r="M10" t="s">
        <v>743</v>
      </c>
      <c r="N10" t="s">
        <v>744</v>
      </c>
      <c r="O10" t="s">
        <v>745</v>
      </c>
      <c r="P10" t="s">
        <v>746</v>
      </c>
      <c r="Q10" t="s">
        <v>747</v>
      </c>
      <c r="R10" t="s">
        <v>748</v>
      </c>
      <c r="S10" t="s">
        <v>749</v>
      </c>
      <c r="T10" t="s">
        <v>750</v>
      </c>
      <c r="U10" t="s">
        <v>751</v>
      </c>
      <c r="V10" t="s">
        <v>752</v>
      </c>
      <c r="W10" t="s">
        <v>796</v>
      </c>
      <c r="X10" t="s">
        <v>753</v>
      </c>
      <c r="Y10" t="s">
        <v>754</v>
      </c>
      <c r="Z10" t="s">
        <v>755</v>
      </c>
      <c r="AA10" t="s">
        <v>756</v>
      </c>
    </row>
    <row r="11" spans="2:28" x14ac:dyDescent="0.15">
      <c r="B11" s="61" t="s">
        <v>794</v>
      </c>
      <c r="C11" t="s">
        <v>798</v>
      </c>
      <c r="D11" t="s">
        <v>757</v>
      </c>
      <c r="E11" t="s">
        <v>758</v>
      </c>
      <c r="F11" t="s">
        <v>759</v>
      </c>
      <c r="G11" t="s">
        <v>760</v>
      </c>
      <c r="H11" t="s">
        <v>761</v>
      </c>
      <c r="I11" t="s">
        <v>762</v>
      </c>
      <c r="J11" t="s">
        <v>763</v>
      </c>
      <c r="K11" t="s">
        <v>764</v>
      </c>
    </row>
    <row r="12" spans="2:28" ht="14.25" thickBot="1" x14ac:dyDescent="0.2">
      <c r="B12" s="62" t="s">
        <v>795</v>
      </c>
      <c r="C12" t="s">
        <v>798</v>
      </c>
      <c r="D12" t="s">
        <v>757</v>
      </c>
      <c r="E12" t="s">
        <v>765</v>
      </c>
      <c r="F12" t="s">
        <v>766</v>
      </c>
      <c r="G12" t="s">
        <v>767</v>
      </c>
      <c r="H12" t="s">
        <v>768</v>
      </c>
      <c r="I12" t="s">
        <v>769</v>
      </c>
      <c r="J12" t="s">
        <v>770</v>
      </c>
      <c r="K12" t="s">
        <v>771</v>
      </c>
      <c r="L12" t="s">
        <v>772</v>
      </c>
      <c r="M12" t="s">
        <v>773</v>
      </c>
      <c r="N12" t="s">
        <v>774</v>
      </c>
      <c r="O12" t="s">
        <v>775</v>
      </c>
      <c r="P12" t="s">
        <v>776</v>
      </c>
      <c r="Q12" t="s">
        <v>777</v>
      </c>
      <c r="R12" t="s">
        <v>778</v>
      </c>
      <c r="S12" t="s">
        <v>779</v>
      </c>
      <c r="T12" t="s">
        <v>780</v>
      </c>
      <c r="U12" t="s">
        <v>781</v>
      </c>
      <c r="V12" t="s">
        <v>782</v>
      </c>
      <c r="W12" t="s">
        <v>783</v>
      </c>
      <c r="X12" t="s">
        <v>784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S799"/>
  <sheetViews>
    <sheetView zoomScale="75" workbookViewId="0"/>
  </sheetViews>
  <sheetFormatPr defaultRowHeight="13.5" x14ac:dyDescent="0.15"/>
  <cols>
    <col min="1" max="1" width="10" customWidth="1"/>
    <col min="2" max="2" width="18.125" customWidth="1"/>
    <col min="4" max="4" width="9.875" bestFit="1" customWidth="1"/>
    <col min="5" max="118" width="9.125" bestFit="1" customWidth="1"/>
    <col min="119" max="132" width="9.125" customWidth="1"/>
    <col min="133" max="135" width="9.125" bestFit="1" customWidth="1"/>
    <col min="136" max="139" width="9.125" customWidth="1"/>
    <col min="140" max="140" width="9.125" bestFit="1" customWidth="1"/>
    <col min="141" max="141" width="9.125" style="48" bestFit="1" customWidth="1"/>
    <col min="250" max="250" width="10" customWidth="1"/>
    <col min="251" max="251" width="18.125" customWidth="1"/>
    <col min="253" max="253" width="9.875" bestFit="1" customWidth="1"/>
    <col min="254" max="374" width="9.125" bestFit="1" customWidth="1"/>
    <col min="375" max="388" width="9.125" customWidth="1"/>
    <col min="389" max="391" width="9.125" bestFit="1" customWidth="1"/>
    <col min="392" max="395" width="9.125" customWidth="1"/>
    <col min="396" max="397" width="9.125" bestFit="1" customWidth="1"/>
    <col min="506" max="506" width="10" customWidth="1"/>
    <col min="507" max="507" width="18.125" customWidth="1"/>
    <col min="509" max="509" width="9.875" bestFit="1" customWidth="1"/>
    <col min="510" max="630" width="9.125" bestFit="1" customWidth="1"/>
    <col min="631" max="644" width="9.125" customWidth="1"/>
    <col min="645" max="647" width="9.125" bestFit="1" customWidth="1"/>
    <col min="648" max="651" width="9.125" customWidth="1"/>
    <col min="652" max="653" width="9.125" bestFit="1" customWidth="1"/>
    <col min="762" max="762" width="10" customWidth="1"/>
    <col min="763" max="763" width="18.125" customWidth="1"/>
    <col min="765" max="765" width="9.875" bestFit="1" customWidth="1"/>
    <col min="766" max="886" width="9.125" bestFit="1" customWidth="1"/>
    <col min="887" max="900" width="9.125" customWidth="1"/>
    <col min="901" max="903" width="9.125" bestFit="1" customWidth="1"/>
    <col min="904" max="907" width="9.125" customWidth="1"/>
    <col min="908" max="909" width="9.125" bestFit="1" customWidth="1"/>
    <col min="1018" max="1018" width="10" customWidth="1"/>
    <col min="1019" max="1019" width="18.125" customWidth="1"/>
    <col min="1021" max="1021" width="9.875" bestFit="1" customWidth="1"/>
    <col min="1022" max="1142" width="9.125" bestFit="1" customWidth="1"/>
    <col min="1143" max="1156" width="9.125" customWidth="1"/>
    <col min="1157" max="1159" width="9.125" bestFit="1" customWidth="1"/>
    <col min="1160" max="1163" width="9.125" customWidth="1"/>
    <col min="1164" max="1165" width="9.125" bestFit="1" customWidth="1"/>
    <col min="1274" max="1274" width="10" customWidth="1"/>
    <col min="1275" max="1275" width="18.125" customWidth="1"/>
    <col min="1277" max="1277" width="9.875" bestFit="1" customWidth="1"/>
    <col min="1278" max="1398" width="9.125" bestFit="1" customWidth="1"/>
    <col min="1399" max="1412" width="9.125" customWidth="1"/>
    <col min="1413" max="1415" width="9.125" bestFit="1" customWidth="1"/>
    <col min="1416" max="1419" width="9.125" customWidth="1"/>
    <col min="1420" max="1421" width="9.125" bestFit="1" customWidth="1"/>
    <col min="1530" max="1530" width="10" customWidth="1"/>
    <col min="1531" max="1531" width="18.125" customWidth="1"/>
    <col min="1533" max="1533" width="9.875" bestFit="1" customWidth="1"/>
    <col min="1534" max="1654" width="9.125" bestFit="1" customWidth="1"/>
    <col min="1655" max="1668" width="9.125" customWidth="1"/>
    <col min="1669" max="1671" width="9.125" bestFit="1" customWidth="1"/>
    <col min="1672" max="1675" width="9.125" customWidth="1"/>
    <col min="1676" max="1677" width="9.125" bestFit="1" customWidth="1"/>
    <col min="1786" max="1786" width="10" customWidth="1"/>
    <col min="1787" max="1787" width="18.125" customWidth="1"/>
    <col min="1789" max="1789" width="9.875" bestFit="1" customWidth="1"/>
    <col min="1790" max="1910" width="9.125" bestFit="1" customWidth="1"/>
    <col min="1911" max="1924" width="9.125" customWidth="1"/>
    <col min="1925" max="1927" width="9.125" bestFit="1" customWidth="1"/>
    <col min="1928" max="1931" width="9.125" customWidth="1"/>
    <col min="1932" max="1933" width="9.125" bestFit="1" customWidth="1"/>
    <col min="2042" max="2042" width="10" customWidth="1"/>
    <col min="2043" max="2043" width="18.125" customWidth="1"/>
    <col min="2045" max="2045" width="9.875" bestFit="1" customWidth="1"/>
    <col min="2046" max="2166" width="9.125" bestFit="1" customWidth="1"/>
    <col min="2167" max="2180" width="9.125" customWidth="1"/>
    <col min="2181" max="2183" width="9.125" bestFit="1" customWidth="1"/>
    <col min="2184" max="2187" width="9.125" customWidth="1"/>
    <col min="2188" max="2189" width="9.125" bestFit="1" customWidth="1"/>
    <col min="2298" max="2298" width="10" customWidth="1"/>
    <col min="2299" max="2299" width="18.125" customWidth="1"/>
    <col min="2301" max="2301" width="9.875" bestFit="1" customWidth="1"/>
    <col min="2302" max="2422" width="9.125" bestFit="1" customWidth="1"/>
    <col min="2423" max="2436" width="9.125" customWidth="1"/>
    <col min="2437" max="2439" width="9.125" bestFit="1" customWidth="1"/>
    <col min="2440" max="2443" width="9.125" customWidth="1"/>
    <col min="2444" max="2445" width="9.125" bestFit="1" customWidth="1"/>
    <col min="2554" max="2554" width="10" customWidth="1"/>
    <col min="2555" max="2555" width="18.125" customWidth="1"/>
    <col min="2557" max="2557" width="9.875" bestFit="1" customWidth="1"/>
    <col min="2558" max="2678" width="9.125" bestFit="1" customWidth="1"/>
    <col min="2679" max="2692" width="9.125" customWidth="1"/>
    <col min="2693" max="2695" width="9.125" bestFit="1" customWidth="1"/>
    <col min="2696" max="2699" width="9.125" customWidth="1"/>
    <col min="2700" max="2701" width="9.125" bestFit="1" customWidth="1"/>
    <col min="2810" max="2810" width="10" customWidth="1"/>
    <col min="2811" max="2811" width="18.125" customWidth="1"/>
    <col min="2813" max="2813" width="9.875" bestFit="1" customWidth="1"/>
    <col min="2814" max="2934" width="9.125" bestFit="1" customWidth="1"/>
    <col min="2935" max="2948" width="9.125" customWidth="1"/>
    <col min="2949" max="2951" width="9.125" bestFit="1" customWidth="1"/>
    <col min="2952" max="2955" width="9.125" customWidth="1"/>
    <col min="2956" max="2957" width="9.125" bestFit="1" customWidth="1"/>
    <col min="3066" max="3066" width="10" customWidth="1"/>
    <col min="3067" max="3067" width="18.125" customWidth="1"/>
    <col min="3069" max="3069" width="9.875" bestFit="1" customWidth="1"/>
    <col min="3070" max="3190" width="9.125" bestFit="1" customWidth="1"/>
    <col min="3191" max="3204" width="9.125" customWidth="1"/>
    <col min="3205" max="3207" width="9.125" bestFit="1" customWidth="1"/>
    <col min="3208" max="3211" width="9.125" customWidth="1"/>
    <col min="3212" max="3213" width="9.125" bestFit="1" customWidth="1"/>
    <col min="3322" max="3322" width="10" customWidth="1"/>
    <col min="3323" max="3323" width="18.125" customWidth="1"/>
    <col min="3325" max="3325" width="9.875" bestFit="1" customWidth="1"/>
    <col min="3326" max="3446" width="9.125" bestFit="1" customWidth="1"/>
    <col min="3447" max="3460" width="9.125" customWidth="1"/>
    <col min="3461" max="3463" width="9.125" bestFit="1" customWidth="1"/>
    <col min="3464" max="3467" width="9.125" customWidth="1"/>
    <col min="3468" max="3469" width="9.125" bestFit="1" customWidth="1"/>
    <col min="3578" max="3578" width="10" customWidth="1"/>
    <col min="3579" max="3579" width="18.125" customWidth="1"/>
    <col min="3581" max="3581" width="9.875" bestFit="1" customWidth="1"/>
    <col min="3582" max="3702" width="9.125" bestFit="1" customWidth="1"/>
    <col min="3703" max="3716" width="9.125" customWidth="1"/>
    <col min="3717" max="3719" width="9.125" bestFit="1" customWidth="1"/>
    <col min="3720" max="3723" width="9.125" customWidth="1"/>
    <col min="3724" max="3725" width="9.125" bestFit="1" customWidth="1"/>
    <col min="3834" max="3834" width="10" customWidth="1"/>
    <col min="3835" max="3835" width="18.125" customWidth="1"/>
    <col min="3837" max="3837" width="9.875" bestFit="1" customWidth="1"/>
    <col min="3838" max="3958" width="9.125" bestFit="1" customWidth="1"/>
    <col min="3959" max="3972" width="9.125" customWidth="1"/>
    <col min="3973" max="3975" width="9.125" bestFit="1" customWidth="1"/>
    <col min="3976" max="3979" width="9.125" customWidth="1"/>
    <col min="3980" max="3981" width="9.125" bestFit="1" customWidth="1"/>
    <col min="4090" max="4090" width="10" customWidth="1"/>
    <col min="4091" max="4091" width="18.125" customWidth="1"/>
    <col min="4093" max="4093" width="9.875" bestFit="1" customWidth="1"/>
    <col min="4094" max="4214" width="9.125" bestFit="1" customWidth="1"/>
    <col min="4215" max="4228" width="9.125" customWidth="1"/>
    <col min="4229" max="4231" width="9.125" bestFit="1" customWidth="1"/>
    <col min="4232" max="4235" width="9.125" customWidth="1"/>
    <col min="4236" max="4237" width="9.125" bestFit="1" customWidth="1"/>
    <col min="4346" max="4346" width="10" customWidth="1"/>
    <col min="4347" max="4347" width="18.125" customWidth="1"/>
    <col min="4349" max="4349" width="9.875" bestFit="1" customWidth="1"/>
    <col min="4350" max="4470" width="9.125" bestFit="1" customWidth="1"/>
    <col min="4471" max="4484" width="9.125" customWidth="1"/>
    <col min="4485" max="4487" width="9.125" bestFit="1" customWidth="1"/>
    <col min="4488" max="4491" width="9.125" customWidth="1"/>
    <col min="4492" max="4493" width="9.125" bestFit="1" customWidth="1"/>
    <col min="4602" max="4602" width="10" customWidth="1"/>
    <col min="4603" max="4603" width="18.125" customWidth="1"/>
    <col min="4605" max="4605" width="9.875" bestFit="1" customWidth="1"/>
    <col min="4606" max="4726" width="9.125" bestFit="1" customWidth="1"/>
    <col min="4727" max="4740" width="9.125" customWidth="1"/>
    <col min="4741" max="4743" width="9.125" bestFit="1" customWidth="1"/>
    <col min="4744" max="4747" width="9.125" customWidth="1"/>
    <col min="4748" max="4749" width="9.125" bestFit="1" customWidth="1"/>
    <col min="4858" max="4858" width="10" customWidth="1"/>
    <col min="4859" max="4859" width="18.125" customWidth="1"/>
    <col min="4861" max="4861" width="9.875" bestFit="1" customWidth="1"/>
    <col min="4862" max="4982" width="9.125" bestFit="1" customWidth="1"/>
    <col min="4983" max="4996" width="9.125" customWidth="1"/>
    <col min="4997" max="4999" width="9.125" bestFit="1" customWidth="1"/>
    <col min="5000" max="5003" width="9.125" customWidth="1"/>
    <col min="5004" max="5005" width="9.125" bestFit="1" customWidth="1"/>
    <col min="5114" max="5114" width="10" customWidth="1"/>
    <col min="5115" max="5115" width="18.125" customWidth="1"/>
    <col min="5117" max="5117" width="9.875" bestFit="1" customWidth="1"/>
    <col min="5118" max="5238" width="9.125" bestFit="1" customWidth="1"/>
    <col min="5239" max="5252" width="9.125" customWidth="1"/>
    <col min="5253" max="5255" width="9.125" bestFit="1" customWidth="1"/>
    <col min="5256" max="5259" width="9.125" customWidth="1"/>
    <col min="5260" max="5261" width="9.125" bestFit="1" customWidth="1"/>
    <col min="5370" max="5370" width="10" customWidth="1"/>
    <col min="5371" max="5371" width="18.125" customWidth="1"/>
    <col min="5373" max="5373" width="9.875" bestFit="1" customWidth="1"/>
    <col min="5374" max="5494" width="9.125" bestFit="1" customWidth="1"/>
    <col min="5495" max="5508" width="9.125" customWidth="1"/>
    <col min="5509" max="5511" width="9.125" bestFit="1" customWidth="1"/>
    <col min="5512" max="5515" width="9.125" customWidth="1"/>
    <col min="5516" max="5517" width="9.125" bestFit="1" customWidth="1"/>
    <col min="5626" max="5626" width="10" customWidth="1"/>
    <col min="5627" max="5627" width="18.125" customWidth="1"/>
    <col min="5629" max="5629" width="9.875" bestFit="1" customWidth="1"/>
    <col min="5630" max="5750" width="9.125" bestFit="1" customWidth="1"/>
    <col min="5751" max="5764" width="9.125" customWidth="1"/>
    <col min="5765" max="5767" width="9.125" bestFit="1" customWidth="1"/>
    <col min="5768" max="5771" width="9.125" customWidth="1"/>
    <col min="5772" max="5773" width="9.125" bestFit="1" customWidth="1"/>
    <col min="5882" max="5882" width="10" customWidth="1"/>
    <col min="5883" max="5883" width="18.125" customWidth="1"/>
    <col min="5885" max="5885" width="9.875" bestFit="1" customWidth="1"/>
    <col min="5886" max="6006" width="9.125" bestFit="1" customWidth="1"/>
    <col min="6007" max="6020" width="9.125" customWidth="1"/>
    <col min="6021" max="6023" width="9.125" bestFit="1" customWidth="1"/>
    <col min="6024" max="6027" width="9.125" customWidth="1"/>
    <col min="6028" max="6029" width="9.125" bestFit="1" customWidth="1"/>
    <col min="6138" max="6138" width="10" customWidth="1"/>
    <col min="6139" max="6139" width="18.125" customWidth="1"/>
    <col min="6141" max="6141" width="9.875" bestFit="1" customWidth="1"/>
    <col min="6142" max="6262" width="9.125" bestFit="1" customWidth="1"/>
    <col min="6263" max="6276" width="9.125" customWidth="1"/>
    <col min="6277" max="6279" width="9.125" bestFit="1" customWidth="1"/>
    <col min="6280" max="6283" width="9.125" customWidth="1"/>
    <col min="6284" max="6285" width="9.125" bestFit="1" customWidth="1"/>
    <col min="6394" max="6394" width="10" customWidth="1"/>
    <col min="6395" max="6395" width="18.125" customWidth="1"/>
    <col min="6397" max="6397" width="9.875" bestFit="1" customWidth="1"/>
    <col min="6398" max="6518" width="9.125" bestFit="1" customWidth="1"/>
    <col min="6519" max="6532" width="9.125" customWidth="1"/>
    <col min="6533" max="6535" width="9.125" bestFit="1" customWidth="1"/>
    <col min="6536" max="6539" width="9.125" customWidth="1"/>
    <col min="6540" max="6541" width="9.125" bestFit="1" customWidth="1"/>
    <col min="6650" max="6650" width="10" customWidth="1"/>
    <col min="6651" max="6651" width="18.125" customWidth="1"/>
    <col min="6653" max="6653" width="9.875" bestFit="1" customWidth="1"/>
    <col min="6654" max="6774" width="9.125" bestFit="1" customWidth="1"/>
    <col min="6775" max="6788" width="9.125" customWidth="1"/>
    <col min="6789" max="6791" width="9.125" bestFit="1" customWidth="1"/>
    <col min="6792" max="6795" width="9.125" customWidth="1"/>
    <col min="6796" max="6797" width="9.125" bestFit="1" customWidth="1"/>
    <col min="6906" max="6906" width="10" customWidth="1"/>
    <col min="6907" max="6907" width="18.125" customWidth="1"/>
    <col min="6909" max="6909" width="9.875" bestFit="1" customWidth="1"/>
    <col min="6910" max="7030" width="9.125" bestFit="1" customWidth="1"/>
    <col min="7031" max="7044" width="9.125" customWidth="1"/>
    <col min="7045" max="7047" width="9.125" bestFit="1" customWidth="1"/>
    <col min="7048" max="7051" width="9.125" customWidth="1"/>
    <col min="7052" max="7053" width="9.125" bestFit="1" customWidth="1"/>
    <col min="7162" max="7162" width="10" customWidth="1"/>
    <col min="7163" max="7163" width="18.125" customWidth="1"/>
    <col min="7165" max="7165" width="9.875" bestFit="1" customWidth="1"/>
    <col min="7166" max="7286" width="9.125" bestFit="1" customWidth="1"/>
    <col min="7287" max="7300" width="9.125" customWidth="1"/>
    <col min="7301" max="7303" width="9.125" bestFit="1" customWidth="1"/>
    <col min="7304" max="7307" width="9.125" customWidth="1"/>
    <col min="7308" max="7309" width="9.125" bestFit="1" customWidth="1"/>
    <col min="7418" max="7418" width="10" customWidth="1"/>
    <col min="7419" max="7419" width="18.125" customWidth="1"/>
    <col min="7421" max="7421" width="9.875" bestFit="1" customWidth="1"/>
    <col min="7422" max="7542" width="9.125" bestFit="1" customWidth="1"/>
    <col min="7543" max="7556" width="9.125" customWidth="1"/>
    <col min="7557" max="7559" width="9.125" bestFit="1" customWidth="1"/>
    <col min="7560" max="7563" width="9.125" customWidth="1"/>
    <col min="7564" max="7565" width="9.125" bestFit="1" customWidth="1"/>
    <col min="7674" max="7674" width="10" customWidth="1"/>
    <col min="7675" max="7675" width="18.125" customWidth="1"/>
    <col min="7677" max="7677" width="9.875" bestFit="1" customWidth="1"/>
    <col min="7678" max="7798" width="9.125" bestFit="1" customWidth="1"/>
    <col min="7799" max="7812" width="9.125" customWidth="1"/>
    <col min="7813" max="7815" width="9.125" bestFit="1" customWidth="1"/>
    <col min="7816" max="7819" width="9.125" customWidth="1"/>
    <col min="7820" max="7821" width="9.125" bestFit="1" customWidth="1"/>
    <col min="7930" max="7930" width="10" customWidth="1"/>
    <col min="7931" max="7931" width="18.125" customWidth="1"/>
    <col min="7933" max="7933" width="9.875" bestFit="1" customWidth="1"/>
    <col min="7934" max="8054" width="9.125" bestFit="1" customWidth="1"/>
    <col min="8055" max="8068" width="9.125" customWidth="1"/>
    <col min="8069" max="8071" width="9.125" bestFit="1" customWidth="1"/>
    <col min="8072" max="8075" width="9.125" customWidth="1"/>
    <col min="8076" max="8077" width="9.125" bestFit="1" customWidth="1"/>
    <col min="8186" max="8186" width="10" customWidth="1"/>
    <col min="8187" max="8187" width="18.125" customWidth="1"/>
    <col min="8189" max="8189" width="9.875" bestFit="1" customWidth="1"/>
    <col min="8190" max="8310" width="9.125" bestFit="1" customWidth="1"/>
    <col min="8311" max="8324" width="9.125" customWidth="1"/>
    <col min="8325" max="8327" width="9.125" bestFit="1" customWidth="1"/>
    <col min="8328" max="8331" width="9.125" customWidth="1"/>
    <col min="8332" max="8333" width="9.125" bestFit="1" customWidth="1"/>
    <col min="8442" max="8442" width="10" customWidth="1"/>
    <col min="8443" max="8443" width="18.125" customWidth="1"/>
    <col min="8445" max="8445" width="9.875" bestFit="1" customWidth="1"/>
    <col min="8446" max="8566" width="9.125" bestFit="1" customWidth="1"/>
    <col min="8567" max="8580" width="9.125" customWidth="1"/>
    <col min="8581" max="8583" width="9.125" bestFit="1" customWidth="1"/>
    <col min="8584" max="8587" width="9.125" customWidth="1"/>
    <col min="8588" max="8589" width="9.125" bestFit="1" customWidth="1"/>
    <col min="8698" max="8698" width="10" customWidth="1"/>
    <col min="8699" max="8699" width="18.125" customWidth="1"/>
    <col min="8701" max="8701" width="9.875" bestFit="1" customWidth="1"/>
    <col min="8702" max="8822" width="9.125" bestFit="1" customWidth="1"/>
    <col min="8823" max="8836" width="9.125" customWidth="1"/>
    <col min="8837" max="8839" width="9.125" bestFit="1" customWidth="1"/>
    <col min="8840" max="8843" width="9.125" customWidth="1"/>
    <col min="8844" max="8845" width="9.125" bestFit="1" customWidth="1"/>
    <col min="8954" max="8954" width="10" customWidth="1"/>
    <col min="8955" max="8955" width="18.125" customWidth="1"/>
    <col min="8957" max="8957" width="9.875" bestFit="1" customWidth="1"/>
    <col min="8958" max="9078" width="9.125" bestFit="1" customWidth="1"/>
    <col min="9079" max="9092" width="9.125" customWidth="1"/>
    <col min="9093" max="9095" width="9.125" bestFit="1" customWidth="1"/>
    <col min="9096" max="9099" width="9.125" customWidth="1"/>
    <col min="9100" max="9101" width="9.125" bestFit="1" customWidth="1"/>
    <col min="9210" max="9210" width="10" customWidth="1"/>
    <col min="9211" max="9211" width="18.125" customWidth="1"/>
    <col min="9213" max="9213" width="9.875" bestFit="1" customWidth="1"/>
    <col min="9214" max="9334" width="9.125" bestFit="1" customWidth="1"/>
    <col min="9335" max="9348" width="9.125" customWidth="1"/>
    <col min="9349" max="9351" width="9.125" bestFit="1" customWidth="1"/>
    <col min="9352" max="9355" width="9.125" customWidth="1"/>
    <col min="9356" max="9357" width="9.125" bestFit="1" customWidth="1"/>
    <col min="9466" max="9466" width="10" customWidth="1"/>
    <col min="9467" max="9467" width="18.125" customWidth="1"/>
    <col min="9469" max="9469" width="9.875" bestFit="1" customWidth="1"/>
    <col min="9470" max="9590" width="9.125" bestFit="1" customWidth="1"/>
    <col min="9591" max="9604" width="9.125" customWidth="1"/>
    <col min="9605" max="9607" width="9.125" bestFit="1" customWidth="1"/>
    <col min="9608" max="9611" width="9.125" customWidth="1"/>
    <col min="9612" max="9613" width="9.125" bestFit="1" customWidth="1"/>
    <col min="9722" max="9722" width="10" customWidth="1"/>
    <col min="9723" max="9723" width="18.125" customWidth="1"/>
    <col min="9725" max="9725" width="9.875" bestFit="1" customWidth="1"/>
    <col min="9726" max="9846" width="9.125" bestFit="1" customWidth="1"/>
    <col min="9847" max="9860" width="9.125" customWidth="1"/>
    <col min="9861" max="9863" width="9.125" bestFit="1" customWidth="1"/>
    <col min="9864" max="9867" width="9.125" customWidth="1"/>
    <col min="9868" max="9869" width="9.125" bestFit="1" customWidth="1"/>
    <col min="9978" max="9978" width="10" customWidth="1"/>
    <col min="9979" max="9979" width="18.125" customWidth="1"/>
    <col min="9981" max="9981" width="9.875" bestFit="1" customWidth="1"/>
    <col min="9982" max="10102" width="9.125" bestFit="1" customWidth="1"/>
    <col min="10103" max="10116" width="9.125" customWidth="1"/>
    <col min="10117" max="10119" width="9.125" bestFit="1" customWidth="1"/>
    <col min="10120" max="10123" width="9.125" customWidth="1"/>
    <col min="10124" max="10125" width="9.125" bestFit="1" customWidth="1"/>
    <col min="10234" max="10234" width="10" customWidth="1"/>
    <col min="10235" max="10235" width="18.125" customWidth="1"/>
    <col min="10237" max="10237" width="9.875" bestFit="1" customWidth="1"/>
    <col min="10238" max="10358" width="9.125" bestFit="1" customWidth="1"/>
    <col min="10359" max="10372" width="9.125" customWidth="1"/>
    <col min="10373" max="10375" width="9.125" bestFit="1" customWidth="1"/>
    <col min="10376" max="10379" width="9.125" customWidth="1"/>
    <col min="10380" max="10381" width="9.125" bestFit="1" customWidth="1"/>
    <col min="10490" max="10490" width="10" customWidth="1"/>
    <col min="10491" max="10491" width="18.125" customWidth="1"/>
    <col min="10493" max="10493" width="9.875" bestFit="1" customWidth="1"/>
    <col min="10494" max="10614" width="9.125" bestFit="1" customWidth="1"/>
    <col min="10615" max="10628" width="9.125" customWidth="1"/>
    <col min="10629" max="10631" width="9.125" bestFit="1" customWidth="1"/>
    <col min="10632" max="10635" width="9.125" customWidth="1"/>
    <col min="10636" max="10637" width="9.125" bestFit="1" customWidth="1"/>
    <col min="10746" max="10746" width="10" customWidth="1"/>
    <col min="10747" max="10747" width="18.125" customWidth="1"/>
    <col min="10749" max="10749" width="9.875" bestFit="1" customWidth="1"/>
    <col min="10750" max="10870" width="9.125" bestFit="1" customWidth="1"/>
    <col min="10871" max="10884" width="9.125" customWidth="1"/>
    <col min="10885" max="10887" width="9.125" bestFit="1" customWidth="1"/>
    <col min="10888" max="10891" width="9.125" customWidth="1"/>
    <col min="10892" max="10893" width="9.125" bestFit="1" customWidth="1"/>
    <col min="11002" max="11002" width="10" customWidth="1"/>
    <col min="11003" max="11003" width="18.125" customWidth="1"/>
    <col min="11005" max="11005" width="9.875" bestFit="1" customWidth="1"/>
    <col min="11006" max="11126" width="9.125" bestFit="1" customWidth="1"/>
    <col min="11127" max="11140" width="9.125" customWidth="1"/>
    <col min="11141" max="11143" width="9.125" bestFit="1" customWidth="1"/>
    <col min="11144" max="11147" width="9.125" customWidth="1"/>
    <col min="11148" max="11149" width="9.125" bestFit="1" customWidth="1"/>
    <col min="11258" max="11258" width="10" customWidth="1"/>
    <col min="11259" max="11259" width="18.125" customWidth="1"/>
    <col min="11261" max="11261" width="9.875" bestFit="1" customWidth="1"/>
    <col min="11262" max="11382" width="9.125" bestFit="1" customWidth="1"/>
    <col min="11383" max="11396" width="9.125" customWidth="1"/>
    <col min="11397" max="11399" width="9.125" bestFit="1" customWidth="1"/>
    <col min="11400" max="11403" width="9.125" customWidth="1"/>
    <col min="11404" max="11405" width="9.125" bestFit="1" customWidth="1"/>
    <col min="11514" max="11514" width="10" customWidth="1"/>
    <col min="11515" max="11515" width="18.125" customWidth="1"/>
    <col min="11517" max="11517" width="9.875" bestFit="1" customWidth="1"/>
    <col min="11518" max="11638" width="9.125" bestFit="1" customWidth="1"/>
    <col min="11639" max="11652" width="9.125" customWidth="1"/>
    <col min="11653" max="11655" width="9.125" bestFit="1" customWidth="1"/>
    <col min="11656" max="11659" width="9.125" customWidth="1"/>
    <col min="11660" max="11661" width="9.125" bestFit="1" customWidth="1"/>
    <col min="11770" max="11770" width="10" customWidth="1"/>
    <col min="11771" max="11771" width="18.125" customWidth="1"/>
    <col min="11773" max="11773" width="9.875" bestFit="1" customWidth="1"/>
    <col min="11774" max="11894" width="9.125" bestFit="1" customWidth="1"/>
    <col min="11895" max="11908" width="9.125" customWidth="1"/>
    <col min="11909" max="11911" width="9.125" bestFit="1" customWidth="1"/>
    <col min="11912" max="11915" width="9.125" customWidth="1"/>
    <col min="11916" max="11917" width="9.125" bestFit="1" customWidth="1"/>
    <col min="12026" max="12026" width="10" customWidth="1"/>
    <col min="12027" max="12027" width="18.125" customWidth="1"/>
    <col min="12029" max="12029" width="9.875" bestFit="1" customWidth="1"/>
    <col min="12030" max="12150" width="9.125" bestFit="1" customWidth="1"/>
    <col min="12151" max="12164" width="9.125" customWidth="1"/>
    <col min="12165" max="12167" width="9.125" bestFit="1" customWidth="1"/>
    <col min="12168" max="12171" width="9.125" customWidth="1"/>
    <col min="12172" max="12173" width="9.125" bestFit="1" customWidth="1"/>
    <col min="12282" max="12282" width="10" customWidth="1"/>
    <col min="12283" max="12283" width="18.125" customWidth="1"/>
    <col min="12285" max="12285" width="9.875" bestFit="1" customWidth="1"/>
    <col min="12286" max="12406" width="9.125" bestFit="1" customWidth="1"/>
    <col min="12407" max="12420" width="9.125" customWidth="1"/>
    <col min="12421" max="12423" width="9.125" bestFit="1" customWidth="1"/>
    <col min="12424" max="12427" width="9.125" customWidth="1"/>
    <col min="12428" max="12429" width="9.125" bestFit="1" customWidth="1"/>
    <col min="12538" max="12538" width="10" customWidth="1"/>
    <col min="12539" max="12539" width="18.125" customWidth="1"/>
    <col min="12541" max="12541" width="9.875" bestFit="1" customWidth="1"/>
    <col min="12542" max="12662" width="9.125" bestFit="1" customWidth="1"/>
    <col min="12663" max="12676" width="9.125" customWidth="1"/>
    <col min="12677" max="12679" width="9.125" bestFit="1" customWidth="1"/>
    <col min="12680" max="12683" width="9.125" customWidth="1"/>
    <col min="12684" max="12685" width="9.125" bestFit="1" customWidth="1"/>
    <col min="12794" max="12794" width="10" customWidth="1"/>
    <col min="12795" max="12795" width="18.125" customWidth="1"/>
    <col min="12797" max="12797" width="9.875" bestFit="1" customWidth="1"/>
    <col min="12798" max="12918" width="9.125" bestFit="1" customWidth="1"/>
    <col min="12919" max="12932" width="9.125" customWidth="1"/>
    <col min="12933" max="12935" width="9.125" bestFit="1" customWidth="1"/>
    <col min="12936" max="12939" width="9.125" customWidth="1"/>
    <col min="12940" max="12941" width="9.125" bestFit="1" customWidth="1"/>
    <col min="13050" max="13050" width="10" customWidth="1"/>
    <col min="13051" max="13051" width="18.125" customWidth="1"/>
    <col min="13053" max="13053" width="9.875" bestFit="1" customWidth="1"/>
    <col min="13054" max="13174" width="9.125" bestFit="1" customWidth="1"/>
    <col min="13175" max="13188" width="9.125" customWidth="1"/>
    <col min="13189" max="13191" width="9.125" bestFit="1" customWidth="1"/>
    <col min="13192" max="13195" width="9.125" customWidth="1"/>
    <col min="13196" max="13197" width="9.125" bestFit="1" customWidth="1"/>
    <col min="13306" max="13306" width="10" customWidth="1"/>
    <col min="13307" max="13307" width="18.125" customWidth="1"/>
    <col min="13309" max="13309" width="9.875" bestFit="1" customWidth="1"/>
    <col min="13310" max="13430" width="9.125" bestFit="1" customWidth="1"/>
    <col min="13431" max="13444" width="9.125" customWidth="1"/>
    <col min="13445" max="13447" width="9.125" bestFit="1" customWidth="1"/>
    <col min="13448" max="13451" width="9.125" customWidth="1"/>
    <col min="13452" max="13453" width="9.125" bestFit="1" customWidth="1"/>
    <col min="13562" max="13562" width="10" customWidth="1"/>
    <col min="13563" max="13563" width="18.125" customWidth="1"/>
    <col min="13565" max="13565" width="9.875" bestFit="1" customWidth="1"/>
    <col min="13566" max="13686" width="9.125" bestFit="1" customWidth="1"/>
    <col min="13687" max="13700" width="9.125" customWidth="1"/>
    <col min="13701" max="13703" width="9.125" bestFit="1" customWidth="1"/>
    <col min="13704" max="13707" width="9.125" customWidth="1"/>
    <col min="13708" max="13709" width="9.125" bestFit="1" customWidth="1"/>
    <col min="13818" max="13818" width="10" customWidth="1"/>
    <col min="13819" max="13819" width="18.125" customWidth="1"/>
    <col min="13821" max="13821" width="9.875" bestFit="1" customWidth="1"/>
    <col min="13822" max="13942" width="9.125" bestFit="1" customWidth="1"/>
    <col min="13943" max="13956" width="9.125" customWidth="1"/>
    <col min="13957" max="13959" width="9.125" bestFit="1" customWidth="1"/>
    <col min="13960" max="13963" width="9.125" customWidth="1"/>
    <col min="13964" max="13965" width="9.125" bestFit="1" customWidth="1"/>
    <col min="14074" max="14074" width="10" customWidth="1"/>
    <col min="14075" max="14075" width="18.125" customWidth="1"/>
    <col min="14077" max="14077" width="9.875" bestFit="1" customWidth="1"/>
    <col min="14078" max="14198" width="9.125" bestFit="1" customWidth="1"/>
    <col min="14199" max="14212" width="9.125" customWidth="1"/>
    <col min="14213" max="14215" width="9.125" bestFit="1" customWidth="1"/>
    <col min="14216" max="14219" width="9.125" customWidth="1"/>
    <col min="14220" max="14221" width="9.125" bestFit="1" customWidth="1"/>
    <col min="14330" max="14330" width="10" customWidth="1"/>
    <col min="14331" max="14331" width="18.125" customWidth="1"/>
    <col min="14333" max="14333" width="9.875" bestFit="1" customWidth="1"/>
    <col min="14334" max="14454" width="9.125" bestFit="1" customWidth="1"/>
    <col min="14455" max="14468" width="9.125" customWidth="1"/>
    <col min="14469" max="14471" width="9.125" bestFit="1" customWidth="1"/>
    <col min="14472" max="14475" width="9.125" customWidth="1"/>
    <col min="14476" max="14477" width="9.125" bestFit="1" customWidth="1"/>
    <col min="14586" max="14586" width="10" customWidth="1"/>
    <col min="14587" max="14587" width="18.125" customWidth="1"/>
    <col min="14589" max="14589" width="9.875" bestFit="1" customWidth="1"/>
    <col min="14590" max="14710" width="9.125" bestFit="1" customWidth="1"/>
    <col min="14711" max="14724" width="9.125" customWidth="1"/>
    <col min="14725" max="14727" width="9.125" bestFit="1" customWidth="1"/>
    <col min="14728" max="14731" width="9.125" customWidth="1"/>
    <col min="14732" max="14733" width="9.125" bestFit="1" customWidth="1"/>
    <col min="14842" max="14842" width="10" customWidth="1"/>
    <col min="14843" max="14843" width="18.125" customWidth="1"/>
    <col min="14845" max="14845" width="9.875" bestFit="1" customWidth="1"/>
    <col min="14846" max="14966" width="9.125" bestFit="1" customWidth="1"/>
    <col min="14967" max="14980" width="9.125" customWidth="1"/>
    <col min="14981" max="14983" width="9.125" bestFit="1" customWidth="1"/>
    <col min="14984" max="14987" width="9.125" customWidth="1"/>
    <col min="14988" max="14989" width="9.125" bestFit="1" customWidth="1"/>
    <col min="15098" max="15098" width="10" customWidth="1"/>
    <col min="15099" max="15099" width="18.125" customWidth="1"/>
    <col min="15101" max="15101" width="9.875" bestFit="1" customWidth="1"/>
    <col min="15102" max="15222" width="9.125" bestFit="1" customWidth="1"/>
    <col min="15223" max="15236" width="9.125" customWidth="1"/>
    <col min="15237" max="15239" width="9.125" bestFit="1" customWidth="1"/>
    <col min="15240" max="15243" width="9.125" customWidth="1"/>
    <col min="15244" max="15245" width="9.125" bestFit="1" customWidth="1"/>
    <col min="15354" max="15354" width="10" customWidth="1"/>
    <col min="15355" max="15355" width="18.125" customWidth="1"/>
    <col min="15357" max="15357" width="9.875" bestFit="1" customWidth="1"/>
    <col min="15358" max="15478" width="9.125" bestFit="1" customWidth="1"/>
    <col min="15479" max="15492" width="9.125" customWidth="1"/>
    <col min="15493" max="15495" width="9.125" bestFit="1" customWidth="1"/>
    <col min="15496" max="15499" width="9.125" customWidth="1"/>
    <col min="15500" max="15501" width="9.125" bestFit="1" customWidth="1"/>
    <col min="15610" max="15610" width="10" customWidth="1"/>
    <col min="15611" max="15611" width="18.125" customWidth="1"/>
    <col min="15613" max="15613" width="9.875" bestFit="1" customWidth="1"/>
    <col min="15614" max="15734" width="9.125" bestFit="1" customWidth="1"/>
    <col min="15735" max="15748" width="9.125" customWidth="1"/>
    <col min="15749" max="15751" width="9.125" bestFit="1" customWidth="1"/>
    <col min="15752" max="15755" width="9.125" customWidth="1"/>
    <col min="15756" max="15757" width="9.125" bestFit="1" customWidth="1"/>
    <col min="15866" max="15866" width="10" customWidth="1"/>
    <col min="15867" max="15867" width="18.125" customWidth="1"/>
    <col min="15869" max="15869" width="9.875" bestFit="1" customWidth="1"/>
    <col min="15870" max="15990" width="9.125" bestFit="1" customWidth="1"/>
    <col min="15991" max="16004" width="9.125" customWidth="1"/>
    <col min="16005" max="16007" width="9.125" bestFit="1" customWidth="1"/>
    <col min="16008" max="16011" width="9.125" customWidth="1"/>
    <col min="16012" max="16013" width="9.125" bestFit="1" customWidth="1"/>
    <col min="16122" max="16122" width="10" customWidth="1"/>
    <col min="16123" max="16123" width="18.125" customWidth="1"/>
    <col min="16125" max="16125" width="9.875" bestFit="1" customWidth="1"/>
    <col min="16126" max="16246" width="9.125" bestFit="1" customWidth="1"/>
    <col min="16247" max="16260" width="9.125" customWidth="1"/>
    <col min="16261" max="16263" width="9.125" bestFit="1" customWidth="1"/>
    <col min="16264" max="16267" width="9.125" customWidth="1"/>
    <col min="16268" max="16269" width="9.125" bestFit="1" customWidth="1"/>
  </cols>
  <sheetData>
    <row r="1" spans="1:149" x14ac:dyDescent="0.15">
      <c r="A1" t="s">
        <v>857</v>
      </c>
      <c r="B1" t="s">
        <v>858</v>
      </c>
      <c r="C1" s="44" t="s">
        <v>383</v>
      </c>
      <c r="D1" t="s">
        <v>384</v>
      </c>
      <c r="E1" t="s">
        <v>0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K1" t="s">
        <v>390</v>
      </c>
      <c r="L1" t="s">
        <v>391</v>
      </c>
      <c r="M1" t="s">
        <v>392</v>
      </c>
      <c r="N1" t="s">
        <v>393</v>
      </c>
      <c r="O1" t="s">
        <v>394</v>
      </c>
      <c r="P1" t="s">
        <v>395</v>
      </c>
      <c r="Q1" t="s">
        <v>396</v>
      </c>
      <c r="R1" t="s">
        <v>397</v>
      </c>
      <c r="S1" t="s">
        <v>398</v>
      </c>
      <c r="T1" t="s">
        <v>399</v>
      </c>
      <c r="U1" t="s">
        <v>400</v>
      </c>
      <c r="V1" t="s">
        <v>401</v>
      </c>
      <c r="W1" t="s">
        <v>402</v>
      </c>
      <c r="X1" t="s">
        <v>403</v>
      </c>
      <c r="Y1" t="s">
        <v>404</v>
      </c>
      <c r="Z1" s="45" t="s">
        <v>405</v>
      </c>
      <c r="AA1" s="45" t="s">
        <v>406</v>
      </c>
      <c r="AB1" s="47" t="s">
        <v>407</v>
      </c>
      <c r="AC1" s="47" t="s">
        <v>859</v>
      </c>
      <c r="AD1" t="s">
        <v>408</v>
      </c>
      <c r="AE1" t="s">
        <v>409</v>
      </c>
      <c r="AF1" t="s">
        <v>410</v>
      </c>
      <c r="AG1" t="s">
        <v>408</v>
      </c>
      <c r="AH1" t="s">
        <v>409</v>
      </c>
      <c r="AI1" t="s">
        <v>410</v>
      </c>
      <c r="AJ1" s="48" t="s">
        <v>411</v>
      </c>
      <c r="AK1" t="s">
        <v>412</v>
      </c>
      <c r="DV1" s="45"/>
      <c r="DW1" s="46"/>
      <c r="DX1" s="47"/>
      <c r="DY1" s="47"/>
      <c r="DZ1" s="47"/>
      <c r="EA1" s="47"/>
      <c r="EB1" s="45"/>
      <c r="EC1" s="46"/>
      <c r="ED1" s="47"/>
      <c r="EE1" s="47"/>
      <c r="EF1" s="47"/>
      <c r="EG1" s="47"/>
      <c r="EH1" s="47"/>
      <c r="EI1" s="47"/>
      <c r="EJ1" s="47"/>
      <c r="EK1"/>
      <c r="ER1" s="48"/>
    </row>
    <row r="2" spans="1:149" x14ac:dyDescent="0.15">
      <c r="A2" s="44" t="s">
        <v>802</v>
      </c>
      <c r="B2" s="44" t="s">
        <v>37</v>
      </c>
      <c r="C2" s="49"/>
      <c r="D2">
        <v>0</v>
      </c>
      <c r="E2" s="50">
        <v>1410422</v>
      </c>
      <c r="F2" s="50">
        <v>50910</v>
      </c>
      <c r="G2" s="50">
        <v>53718</v>
      </c>
      <c r="H2" s="50">
        <v>55677</v>
      </c>
      <c r="I2" s="50">
        <v>63043</v>
      </c>
      <c r="J2" s="50">
        <v>83759</v>
      </c>
      <c r="K2" s="50">
        <v>78019</v>
      </c>
      <c r="L2" s="50">
        <v>78372</v>
      </c>
      <c r="M2" s="50">
        <v>84569</v>
      </c>
      <c r="N2" s="50">
        <v>97828</v>
      </c>
      <c r="O2" s="50">
        <v>112092</v>
      </c>
      <c r="P2" s="50">
        <v>98127</v>
      </c>
      <c r="Q2" s="50">
        <v>84377</v>
      </c>
      <c r="R2" s="50">
        <v>75143</v>
      </c>
      <c r="S2" s="50">
        <v>87619</v>
      </c>
      <c r="T2" s="50">
        <v>99026</v>
      </c>
      <c r="U2" s="50">
        <v>83896</v>
      </c>
      <c r="V2" s="50">
        <v>59558</v>
      </c>
      <c r="W2" s="50">
        <v>39794</v>
      </c>
      <c r="X2" s="50">
        <v>18548</v>
      </c>
      <c r="Y2" s="50">
        <v>5405</v>
      </c>
      <c r="Z2" s="50">
        <v>878</v>
      </c>
      <c r="AA2" s="50">
        <v>63</v>
      </c>
      <c r="AB2" s="50">
        <v>1</v>
      </c>
      <c r="AC2" s="50">
        <v>942</v>
      </c>
      <c r="AD2" s="50">
        <v>160305</v>
      </c>
      <c r="AE2" s="50">
        <v>855329</v>
      </c>
      <c r="AF2" s="50">
        <v>394788</v>
      </c>
      <c r="AG2" s="50">
        <v>11.4</v>
      </c>
      <c r="AH2" s="50">
        <v>60.6</v>
      </c>
      <c r="AI2" s="50">
        <v>28</v>
      </c>
      <c r="AJ2" s="48">
        <v>46.7</v>
      </c>
      <c r="AK2" s="50">
        <v>110</v>
      </c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48"/>
      <c r="ES2" s="50"/>
    </row>
    <row r="3" spans="1:149" x14ac:dyDescent="0.15">
      <c r="A3" s="44" t="s">
        <v>802</v>
      </c>
      <c r="B3" s="44" t="s">
        <v>37</v>
      </c>
      <c r="C3" s="49"/>
      <c r="D3">
        <v>1</v>
      </c>
      <c r="E3" s="50">
        <v>668417</v>
      </c>
      <c r="F3" s="50">
        <v>26209</v>
      </c>
      <c r="G3" s="50">
        <v>27580</v>
      </c>
      <c r="H3" s="50">
        <v>28516</v>
      </c>
      <c r="I3" s="50">
        <v>31961</v>
      </c>
      <c r="J3" s="50">
        <v>41984</v>
      </c>
      <c r="K3" s="50">
        <v>38068</v>
      </c>
      <c r="L3" s="50">
        <v>38586</v>
      </c>
      <c r="M3" s="50">
        <v>41220</v>
      </c>
      <c r="N3" s="50">
        <v>47969</v>
      </c>
      <c r="O3" s="50">
        <v>54825</v>
      </c>
      <c r="P3" s="50">
        <v>47754</v>
      </c>
      <c r="Q3" s="50">
        <v>41007</v>
      </c>
      <c r="R3" s="50">
        <v>36435</v>
      </c>
      <c r="S3" s="50">
        <v>41273</v>
      </c>
      <c r="T3" s="50">
        <v>45203</v>
      </c>
      <c r="U3" s="50">
        <v>36105</v>
      </c>
      <c r="V3" s="50">
        <v>24014</v>
      </c>
      <c r="W3" s="50">
        <v>13793</v>
      </c>
      <c r="X3" s="50">
        <v>4916</v>
      </c>
      <c r="Y3" s="50">
        <v>885</v>
      </c>
      <c r="Z3" s="50">
        <v>109</v>
      </c>
      <c r="AA3" s="50">
        <v>5</v>
      </c>
      <c r="AB3" s="50">
        <v>0</v>
      </c>
      <c r="AC3" s="50">
        <v>114</v>
      </c>
      <c r="AD3" s="50">
        <v>82305</v>
      </c>
      <c r="AE3" s="50">
        <v>419809</v>
      </c>
      <c r="AF3" s="50">
        <v>166303</v>
      </c>
      <c r="AG3" s="50">
        <v>12.3</v>
      </c>
      <c r="AH3" s="50">
        <v>62.8</v>
      </c>
      <c r="AI3" s="50">
        <v>24.9</v>
      </c>
      <c r="AJ3" s="48">
        <v>44.9</v>
      </c>
      <c r="AK3" s="50">
        <v>0</v>
      </c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48"/>
      <c r="ES3" s="50"/>
    </row>
    <row r="4" spans="1:149" x14ac:dyDescent="0.15">
      <c r="A4" s="44" t="s">
        <v>802</v>
      </c>
      <c r="B4" s="44" t="s">
        <v>37</v>
      </c>
      <c r="C4" s="44" t="s">
        <v>413</v>
      </c>
      <c r="D4">
        <v>2</v>
      </c>
      <c r="E4" s="50">
        <v>742005</v>
      </c>
      <c r="F4" s="50">
        <v>24701</v>
      </c>
      <c r="G4" s="50">
        <v>26138</v>
      </c>
      <c r="H4" s="50">
        <v>27161</v>
      </c>
      <c r="I4" s="50">
        <v>31082</v>
      </c>
      <c r="J4" s="50">
        <v>41775</v>
      </c>
      <c r="K4" s="50">
        <v>39951</v>
      </c>
      <c r="L4" s="50">
        <v>39786</v>
      </c>
      <c r="M4" s="50">
        <v>43349</v>
      </c>
      <c r="N4" s="50">
        <v>49859</v>
      </c>
      <c r="O4" s="50">
        <v>57267</v>
      </c>
      <c r="P4" s="50">
        <v>50373</v>
      </c>
      <c r="Q4" s="50">
        <v>43370</v>
      </c>
      <c r="R4" s="50">
        <v>38708</v>
      </c>
      <c r="S4" s="50">
        <v>46346</v>
      </c>
      <c r="T4" s="50">
        <v>53823</v>
      </c>
      <c r="U4" s="50">
        <v>47791</v>
      </c>
      <c r="V4" s="50">
        <v>35544</v>
      </c>
      <c r="W4" s="50">
        <v>26001</v>
      </c>
      <c r="X4" s="50">
        <v>13632</v>
      </c>
      <c r="Y4" s="50">
        <v>4520</v>
      </c>
      <c r="Z4" s="50">
        <v>769</v>
      </c>
      <c r="AA4" s="50">
        <v>58</v>
      </c>
      <c r="AB4" s="50">
        <v>1</v>
      </c>
      <c r="AC4" s="50">
        <v>828</v>
      </c>
      <c r="AD4" s="50">
        <v>78000</v>
      </c>
      <c r="AE4" s="50">
        <v>435520</v>
      </c>
      <c r="AF4" s="50">
        <v>228485</v>
      </c>
      <c r="AG4" s="50">
        <v>10.5</v>
      </c>
      <c r="AH4" s="50">
        <v>58.7</v>
      </c>
      <c r="AI4" s="50">
        <v>30.8</v>
      </c>
      <c r="AJ4" s="48">
        <v>48.3</v>
      </c>
      <c r="AK4" s="50">
        <v>0</v>
      </c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48"/>
      <c r="ES4" s="50"/>
    </row>
    <row r="5" spans="1:149" x14ac:dyDescent="0.15">
      <c r="A5" s="44" t="s">
        <v>39</v>
      </c>
      <c r="B5" s="44" t="s">
        <v>40</v>
      </c>
      <c r="C5" s="44" t="s">
        <v>413</v>
      </c>
      <c r="D5">
        <v>0</v>
      </c>
      <c r="E5" s="50">
        <v>110401</v>
      </c>
      <c r="F5" s="50">
        <v>3638</v>
      </c>
      <c r="G5" s="50">
        <v>4202</v>
      </c>
      <c r="H5" s="50">
        <v>4438</v>
      </c>
      <c r="I5" s="50">
        <v>5231</v>
      </c>
      <c r="J5" s="50">
        <v>7011</v>
      </c>
      <c r="K5" s="50">
        <v>4976</v>
      </c>
      <c r="L5" s="50">
        <v>4908</v>
      </c>
      <c r="M5" s="50">
        <v>5833</v>
      </c>
      <c r="N5" s="50">
        <v>7163</v>
      </c>
      <c r="O5" s="50">
        <v>8410</v>
      </c>
      <c r="P5" s="50">
        <v>7839</v>
      </c>
      <c r="Q5" s="50">
        <v>7164</v>
      </c>
      <c r="R5" s="50">
        <v>6368</v>
      </c>
      <c r="S5" s="50">
        <v>7127</v>
      </c>
      <c r="T5" s="50">
        <v>8054</v>
      </c>
      <c r="U5" s="50">
        <v>6745</v>
      </c>
      <c r="V5" s="50">
        <v>5069</v>
      </c>
      <c r="W5" s="50">
        <v>3712</v>
      </c>
      <c r="X5" s="50">
        <v>1811</v>
      </c>
      <c r="Y5" s="50">
        <v>598</v>
      </c>
      <c r="Z5" s="50">
        <v>96</v>
      </c>
      <c r="AA5" s="50">
        <v>8</v>
      </c>
      <c r="AB5" s="50">
        <v>0</v>
      </c>
      <c r="AC5" s="50">
        <v>104</v>
      </c>
      <c r="AD5" s="50">
        <v>12278</v>
      </c>
      <c r="AE5" s="50">
        <v>64903</v>
      </c>
      <c r="AF5" s="50">
        <v>33220</v>
      </c>
      <c r="AG5" s="50">
        <v>11.1</v>
      </c>
      <c r="AH5" s="50">
        <v>58.8</v>
      </c>
      <c r="AI5" s="50">
        <v>30.1</v>
      </c>
      <c r="AJ5" s="48">
        <v>48</v>
      </c>
      <c r="AK5" s="50">
        <v>108</v>
      </c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48"/>
      <c r="ES5" s="50"/>
    </row>
    <row r="6" spans="1:149" x14ac:dyDescent="0.15">
      <c r="A6" s="44" t="s">
        <v>39</v>
      </c>
      <c r="B6" s="44" t="s">
        <v>40</v>
      </c>
      <c r="C6" s="44" t="s">
        <v>413</v>
      </c>
      <c r="D6">
        <v>1</v>
      </c>
      <c r="E6" s="50">
        <v>51818</v>
      </c>
      <c r="F6" s="50">
        <v>1883</v>
      </c>
      <c r="G6" s="50">
        <v>2156</v>
      </c>
      <c r="H6" s="50">
        <v>2218</v>
      </c>
      <c r="I6" s="50">
        <v>2663</v>
      </c>
      <c r="J6" s="50">
        <v>3612</v>
      </c>
      <c r="K6" s="50">
        <v>2384</v>
      </c>
      <c r="L6" s="50">
        <v>2408</v>
      </c>
      <c r="M6" s="50">
        <v>2772</v>
      </c>
      <c r="N6" s="50">
        <v>3511</v>
      </c>
      <c r="O6" s="50">
        <v>4087</v>
      </c>
      <c r="P6" s="50">
        <v>3745</v>
      </c>
      <c r="Q6" s="50">
        <v>3480</v>
      </c>
      <c r="R6" s="50">
        <v>3085</v>
      </c>
      <c r="S6" s="50">
        <v>3382</v>
      </c>
      <c r="T6" s="50">
        <v>3630</v>
      </c>
      <c r="U6" s="50">
        <v>2896</v>
      </c>
      <c r="V6" s="50">
        <v>1993</v>
      </c>
      <c r="W6" s="50">
        <v>1286</v>
      </c>
      <c r="X6" s="50">
        <v>497</v>
      </c>
      <c r="Y6" s="50">
        <v>119</v>
      </c>
      <c r="Z6" s="50">
        <v>11</v>
      </c>
      <c r="AA6" s="50">
        <v>0</v>
      </c>
      <c r="AB6" s="50">
        <v>0</v>
      </c>
      <c r="AC6" s="50">
        <v>11</v>
      </c>
      <c r="AD6" s="50">
        <v>6257</v>
      </c>
      <c r="AE6" s="50">
        <v>31747</v>
      </c>
      <c r="AF6" s="50">
        <v>13814</v>
      </c>
      <c r="AG6" s="50">
        <v>12.1</v>
      </c>
      <c r="AH6" s="50">
        <v>61.3</v>
      </c>
      <c r="AI6" s="50">
        <v>26.7</v>
      </c>
      <c r="AJ6" s="48">
        <v>45.9</v>
      </c>
      <c r="AK6" s="50">
        <v>0</v>
      </c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48"/>
      <c r="ES6" s="50"/>
    </row>
    <row r="7" spans="1:149" x14ac:dyDescent="0.15">
      <c r="A7" s="44" t="s">
        <v>39</v>
      </c>
      <c r="B7" s="44" t="s">
        <v>40</v>
      </c>
      <c r="C7" s="44" t="s">
        <v>413</v>
      </c>
      <c r="D7">
        <v>2</v>
      </c>
      <c r="E7" s="50">
        <v>58583</v>
      </c>
      <c r="F7" s="50">
        <v>1755</v>
      </c>
      <c r="G7" s="50">
        <v>2046</v>
      </c>
      <c r="H7" s="50">
        <v>2220</v>
      </c>
      <c r="I7" s="50">
        <v>2568</v>
      </c>
      <c r="J7" s="50">
        <v>3399</v>
      </c>
      <c r="K7" s="50">
        <v>2592</v>
      </c>
      <c r="L7" s="50">
        <v>2500</v>
      </c>
      <c r="M7" s="50">
        <v>3061</v>
      </c>
      <c r="N7" s="50">
        <v>3652</v>
      </c>
      <c r="O7" s="50">
        <v>4323</v>
      </c>
      <c r="P7" s="50">
        <v>4094</v>
      </c>
      <c r="Q7" s="50">
        <v>3684</v>
      </c>
      <c r="R7" s="50">
        <v>3283</v>
      </c>
      <c r="S7" s="50">
        <v>3745</v>
      </c>
      <c r="T7" s="50">
        <v>4424</v>
      </c>
      <c r="U7" s="50">
        <v>3849</v>
      </c>
      <c r="V7" s="50">
        <v>3076</v>
      </c>
      <c r="W7" s="50">
        <v>2426</v>
      </c>
      <c r="X7" s="50">
        <v>1314</v>
      </c>
      <c r="Y7" s="50">
        <v>479</v>
      </c>
      <c r="Z7" s="50">
        <v>85</v>
      </c>
      <c r="AA7" s="50">
        <v>8</v>
      </c>
      <c r="AB7" s="50">
        <v>0</v>
      </c>
      <c r="AC7" s="50">
        <v>93</v>
      </c>
      <c r="AD7" s="50">
        <v>6021</v>
      </c>
      <c r="AE7" s="50">
        <v>33156</v>
      </c>
      <c r="AF7" s="50">
        <v>19406</v>
      </c>
      <c r="AG7" s="50">
        <v>10.3</v>
      </c>
      <c r="AH7" s="50">
        <v>56.6</v>
      </c>
      <c r="AI7" s="50">
        <v>33.1</v>
      </c>
      <c r="AJ7" s="48">
        <v>49.7</v>
      </c>
      <c r="AK7" s="50">
        <v>0</v>
      </c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48"/>
      <c r="ES7" s="50"/>
    </row>
    <row r="8" spans="1:149" x14ac:dyDescent="0.15">
      <c r="A8" s="44" t="s">
        <v>41</v>
      </c>
      <c r="B8" s="44" t="s">
        <v>42</v>
      </c>
      <c r="C8" s="44" t="s">
        <v>414</v>
      </c>
      <c r="D8">
        <v>0</v>
      </c>
      <c r="E8" s="50">
        <v>18112</v>
      </c>
      <c r="F8" s="50">
        <v>796</v>
      </c>
      <c r="G8" s="50">
        <v>828</v>
      </c>
      <c r="H8" s="50">
        <v>850</v>
      </c>
      <c r="I8" s="50">
        <v>905</v>
      </c>
      <c r="J8" s="50">
        <v>1121</v>
      </c>
      <c r="K8" s="50">
        <v>779</v>
      </c>
      <c r="L8" s="50">
        <v>875</v>
      </c>
      <c r="M8" s="50">
        <v>1072</v>
      </c>
      <c r="N8" s="50">
        <v>1349</v>
      </c>
      <c r="O8" s="50">
        <v>1459</v>
      </c>
      <c r="P8" s="50">
        <v>1276</v>
      </c>
      <c r="Q8" s="50">
        <v>1182</v>
      </c>
      <c r="R8" s="50">
        <v>941</v>
      </c>
      <c r="S8" s="50">
        <v>1049</v>
      </c>
      <c r="T8" s="50">
        <v>1264</v>
      </c>
      <c r="U8" s="50">
        <v>945</v>
      </c>
      <c r="V8" s="50">
        <v>633</v>
      </c>
      <c r="W8" s="50">
        <v>469</v>
      </c>
      <c r="X8" s="50">
        <v>240</v>
      </c>
      <c r="Y8" s="50">
        <v>73</v>
      </c>
      <c r="Z8" s="50">
        <v>6</v>
      </c>
      <c r="AA8" s="50">
        <v>0</v>
      </c>
      <c r="AB8" s="50">
        <v>0</v>
      </c>
      <c r="AC8" s="50">
        <v>6</v>
      </c>
      <c r="AD8" s="50">
        <v>2474</v>
      </c>
      <c r="AE8" s="50">
        <v>10959</v>
      </c>
      <c r="AF8" s="50">
        <v>4679</v>
      </c>
      <c r="AG8" s="50">
        <v>13.7</v>
      </c>
      <c r="AH8" s="50">
        <v>60.5</v>
      </c>
      <c r="AI8" s="50">
        <v>25.8</v>
      </c>
      <c r="AJ8" s="48">
        <v>45.2</v>
      </c>
      <c r="AK8" s="50">
        <v>103</v>
      </c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48"/>
      <c r="ES8" s="50"/>
    </row>
    <row r="9" spans="1:149" x14ac:dyDescent="0.15">
      <c r="A9" s="44" t="s">
        <v>41</v>
      </c>
      <c r="B9" s="44" t="s">
        <v>42</v>
      </c>
      <c r="C9" s="44" t="s">
        <v>414</v>
      </c>
      <c r="D9">
        <v>1</v>
      </c>
      <c r="E9" s="50">
        <v>8693</v>
      </c>
      <c r="F9" s="50">
        <v>400</v>
      </c>
      <c r="G9" s="50">
        <v>412</v>
      </c>
      <c r="H9" s="50">
        <v>450</v>
      </c>
      <c r="I9" s="50">
        <v>479</v>
      </c>
      <c r="J9" s="50">
        <v>601</v>
      </c>
      <c r="K9" s="50">
        <v>363</v>
      </c>
      <c r="L9" s="50">
        <v>420</v>
      </c>
      <c r="M9" s="50">
        <v>498</v>
      </c>
      <c r="N9" s="50">
        <v>649</v>
      </c>
      <c r="O9" s="50">
        <v>720</v>
      </c>
      <c r="P9" s="50">
        <v>646</v>
      </c>
      <c r="Q9" s="50">
        <v>584</v>
      </c>
      <c r="R9" s="50">
        <v>471</v>
      </c>
      <c r="S9" s="50">
        <v>495</v>
      </c>
      <c r="T9" s="50">
        <v>572</v>
      </c>
      <c r="U9" s="50">
        <v>462</v>
      </c>
      <c r="V9" s="50">
        <v>233</v>
      </c>
      <c r="W9" s="50">
        <v>169</v>
      </c>
      <c r="X9" s="50">
        <v>54</v>
      </c>
      <c r="Y9" s="50">
        <v>14</v>
      </c>
      <c r="Z9" s="50">
        <v>1</v>
      </c>
      <c r="AA9" s="50">
        <v>0</v>
      </c>
      <c r="AB9" s="50">
        <v>0</v>
      </c>
      <c r="AC9" s="50">
        <v>1</v>
      </c>
      <c r="AD9" s="50">
        <v>1262</v>
      </c>
      <c r="AE9" s="50">
        <v>5431</v>
      </c>
      <c r="AF9" s="50">
        <v>2000</v>
      </c>
      <c r="AG9" s="50">
        <v>14.5</v>
      </c>
      <c r="AH9" s="50">
        <v>62.5</v>
      </c>
      <c r="AI9" s="50">
        <v>23</v>
      </c>
      <c r="AJ9" s="48">
        <v>43.6</v>
      </c>
      <c r="AK9" s="50">
        <v>0</v>
      </c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48"/>
      <c r="ES9" s="50"/>
    </row>
    <row r="10" spans="1:149" x14ac:dyDescent="0.15">
      <c r="A10" s="44" t="s">
        <v>41</v>
      </c>
      <c r="B10" s="44" t="s">
        <v>42</v>
      </c>
      <c r="C10" s="44" t="s">
        <v>414</v>
      </c>
      <c r="D10">
        <v>2</v>
      </c>
      <c r="E10" s="50">
        <v>9419</v>
      </c>
      <c r="F10" s="50">
        <v>396</v>
      </c>
      <c r="G10" s="50">
        <v>416</v>
      </c>
      <c r="H10" s="50">
        <v>400</v>
      </c>
      <c r="I10" s="50">
        <v>426</v>
      </c>
      <c r="J10" s="50">
        <v>520</v>
      </c>
      <c r="K10" s="50">
        <v>416</v>
      </c>
      <c r="L10" s="50">
        <v>455</v>
      </c>
      <c r="M10" s="50">
        <v>574</v>
      </c>
      <c r="N10" s="50">
        <v>700</v>
      </c>
      <c r="O10" s="50">
        <v>739</v>
      </c>
      <c r="P10" s="50">
        <v>630</v>
      </c>
      <c r="Q10" s="50">
        <v>598</v>
      </c>
      <c r="R10" s="50">
        <v>470</v>
      </c>
      <c r="S10" s="50">
        <v>554</v>
      </c>
      <c r="T10" s="50">
        <v>692</v>
      </c>
      <c r="U10" s="50">
        <v>483</v>
      </c>
      <c r="V10" s="50">
        <v>400</v>
      </c>
      <c r="W10" s="50">
        <v>300</v>
      </c>
      <c r="X10" s="50">
        <v>186</v>
      </c>
      <c r="Y10" s="50">
        <v>59</v>
      </c>
      <c r="Z10" s="50">
        <v>5</v>
      </c>
      <c r="AA10" s="50">
        <v>0</v>
      </c>
      <c r="AB10" s="50">
        <v>0</v>
      </c>
      <c r="AC10" s="50">
        <v>5</v>
      </c>
      <c r="AD10" s="50">
        <v>1212</v>
      </c>
      <c r="AE10" s="50">
        <v>5528</v>
      </c>
      <c r="AF10" s="50">
        <v>2679</v>
      </c>
      <c r="AG10" s="50">
        <v>12.9</v>
      </c>
      <c r="AH10" s="50">
        <v>58.7</v>
      </c>
      <c r="AI10" s="50">
        <v>28.4</v>
      </c>
      <c r="AJ10" s="48">
        <v>46.8</v>
      </c>
      <c r="AK10" s="50">
        <v>0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48"/>
      <c r="ES10" s="50"/>
    </row>
    <row r="11" spans="1:149" x14ac:dyDescent="0.15">
      <c r="A11" s="44" t="s">
        <v>43</v>
      </c>
      <c r="B11" s="44" t="s">
        <v>44</v>
      </c>
      <c r="C11" s="44" t="s">
        <v>415</v>
      </c>
      <c r="D11">
        <v>0</v>
      </c>
      <c r="E11" s="50">
        <v>16513</v>
      </c>
      <c r="F11" s="50">
        <v>638</v>
      </c>
      <c r="G11" s="50">
        <v>733</v>
      </c>
      <c r="H11" s="50">
        <v>793</v>
      </c>
      <c r="I11" s="50">
        <v>918</v>
      </c>
      <c r="J11" s="50">
        <v>950</v>
      </c>
      <c r="K11" s="50">
        <v>723</v>
      </c>
      <c r="L11" s="50">
        <v>757</v>
      </c>
      <c r="M11" s="50">
        <v>971</v>
      </c>
      <c r="N11" s="50">
        <v>1199</v>
      </c>
      <c r="O11" s="50">
        <v>1403</v>
      </c>
      <c r="P11" s="50">
        <v>1250</v>
      </c>
      <c r="Q11" s="50">
        <v>1056</v>
      </c>
      <c r="R11" s="50">
        <v>920</v>
      </c>
      <c r="S11" s="50">
        <v>1056</v>
      </c>
      <c r="T11" s="50">
        <v>1067</v>
      </c>
      <c r="U11" s="50">
        <v>895</v>
      </c>
      <c r="V11" s="50">
        <v>604</v>
      </c>
      <c r="W11" s="50">
        <v>356</v>
      </c>
      <c r="X11" s="50">
        <v>159</v>
      </c>
      <c r="Y11" s="50">
        <v>53</v>
      </c>
      <c r="Z11" s="50">
        <v>12</v>
      </c>
      <c r="AA11" s="50">
        <v>0</v>
      </c>
      <c r="AB11" s="50">
        <v>0</v>
      </c>
      <c r="AC11" s="50">
        <v>12</v>
      </c>
      <c r="AD11" s="50">
        <v>2164</v>
      </c>
      <c r="AE11" s="50">
        <v>10147</v>
      </c>
      <c r="AF11" s="50">
        <v>4202</v>
      </c>
      <c r="AG11" s="50">
        <v>13.1</v>
      </c>
      <c r="AH11" s="50">
        <v>61.4</v>
      </c>
      <c r="AI11" s="50">
        <v>25.4</v>
      </c>
      <c r="AJ11" s="48">
        <v>45.3</v>
      </c>
      <c r="AK11" s="50">
        <v>102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48"/>
      <c r="ES11" s="50"/>
    </row>
    <row r="12" spans="1:149" x14ac:dyDescent="0.15">
      <c r="A12" s="44" t="s">
        <v>43</v>
      </c>
      <c r="B12" s="44" t="s">
        <v>44</v>
      </c>
      <c r="C12" s="44" t="s">
        <v>415</v>
      </c>
      <c r="D12">
        <v>1</v>
      </c>
      <c r="E12" s="50">
        <v>7920</v>
      </c>
      <c r="F12" s="50">
        <v>321</v>
      </c>
      <c r="G12" s="50">
        <v>413</v>
      </c>
      <c r="H12" s="50">
        <v>397</v>
      </c>
      <c r="I12" s="50">
        <v>465</v>
      </c>
      <c r="J12" s="50">
        <v>509</v>
      </c>
      <c r="K12" s="50">
        <v>346</v>
      </c>
      <c r="L12" s="50">
        <v>387</v>
      </c>
      <c r="M12" s="50">
        <v>462</v>
      </c>
      <c r="N12" s="50">
        <v>586</v>
      </c>
      <c r="O12" s="50">
        <v>682</v>
      </c>
      <c r="P12" s="50">
        <v>593</v>
      </c>
      <c r="Q12" s="50">
        <v>512</v>
      </c>
      <c r="R12" s="50">
        <v>424</v>
      </c>
      <c r="S12" s="50">
        <v>503</v>
      </c>
      <c r="T12" s="50">
        <v>487</v>
      </c>
      <c r="U12" s="50">
        <v>383</v>
      </c>
      <c r="V12" s="50">
        <v>266</v>
      </c>
      <c r="W12" s="50">
        <v>122</v>
      </c>
      <c r="X12" s="50">
        <v>48</v>
      </c>
      <c r="Y12" s="50">
        <v>14</v>
      </c>
      <c r="Z12" s="50">
        <v>0</v>
      </c>
      <c r="AA12" s="50">
        <v>0</v>
      </c>
      <c r="AB12" s="50">
        <v>0</v>
      </c>
      <c r="AC12" s="50">
        <v>0</v>
      </c>
      <c r="AD12" s="50">
        <v>1131</v>
      </c>
      <c r="AE12" s="50">
        <v>4966</v>
      </c>
      <c r="AF12" s="50">
        <v>1823</v>
      </c>
      <c r="AG12" s="50">
        <v>14.3</v>
      </c>
      <c r="AH12" s="50">
        <v>62.7</v>
      </c>
      <c r="AI12" s="50">
        <v>23</v>
      </c>
      <c r="AJ12" s="48">
        <v>43.6</v>
      </c>
      <c r="AK12" s="50">
        <v>0</v>
      </c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48"/>
      <c r="ES12" s="50"/>
    </row>
    <row r="13" spans="1:149" x14ac:dyDescent="0.15">
      <c r="A13" s="44" t="s">
        <v>43</v>
      </c>
      <c r="B13" s="44" t="s">
        <v>44</v>
      </c>
      <c r="C13" s="44" t="s">
        <v>415</v>
      </c>
      <c r="D13">
        <v>2</v>
      </c>
      <c r="E13" s="50">
        <v>8593</v>
      </c>
      <c r="F13" s="50">
        <v>317</v>
      </c>
      <c r="G13" s="50">
        <v>320</v>
      </c>
      <c r="H13" s="50">
        <v>396</v>
      </c>
      <c r="I13" s="50">
        <v>453</v>
      </c>
      <c r="J13" s="50">
        <v>441</v>
      </c>
      <c r="K13" s="50">
        <v>377</v>
      </c>
      <c r="L13" s="50">
        <v>370</v>
      </c>
      <c r="M13" s="50">
        <v>509</v>
      </c>
      <c r="N13" s="50">
        <v>613</v>
      </c>
      <c r="O13" s="50">
        <v>721</v>
      </c>
      <c r="P13" s="50">
        <v>657</v>
      </c>
      <c r="Q13" s="50">
        <v>544</v>
      </c>
      <c r="R13" s="50">
        <v>496</v>
      </c>
      <c r="S13" s="50">
        <v>553</v>
      </c>
      <c r="T13" s="50">
        <v>580</v>
      </c>
      <c r="U13" s="50">
        <v>512</v>
      </c>
      <c r="V13" s="50">
        <v>338</v>
      </c>
      <c r="W13" s="50">
        <v>234</v>
      </c>
      <c r="X13" s="50">
        <v>111</v>
      </c>
      <c r="Y13" s="50">
        <v>39</v>
      </c>
      <c r="Z13" s="50">
        <v>12</v>
      </c>
      <c r="AA13" s="50">
        <v>0</v>
      </c>
      <c r="AB13" s="50">
        <v>0</v>
      </c>
      <c r="AC13" s="50">
        <v>12</v>
      </c>
      <c r="AD13" s="50">
        <v>1033</v>
      </c>
      <c r="AE13" s="50">
        <v>5181</v>
      </c>
      <c r="AF13" s="50">
        <v>2379</v>
      </c>
      <c r="AG13" s="50">
        <v>12</v>
      </c>
      <c r="AH13" s="50">
        <v>60.3</v>
      </c>
      <c r="AI13" s="50">
        <v>27.7</v>
      </c>
      <c r="AJ13" s="48">
        <v>46.9</v>
      </c>
      <c r="AK13" s="50">
        <v>0</v>
      </c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48"/>
      <c r="ES13" s="50"/>
    </row>
    <row r="14" spans="1:149" x14ac:dyDescent="0.15">
      <c r="A14" s="44" t="s">
        <v>45</v>
      </c>
      <c r="B14" s="44" t="s">
        <v>46</v>
      </c>
      <c r="C14" s="44" t="s">
        <v>416</v>
      </c>
      <c r="D14">
        <v>0</v>
      </c>
      <c r="E14" s="50">
        <v>3837</v>
      </c>
      <c r="F14" s="50">
        <v>122</v>
      </c>
      <c r="G14" s="50">
        <v>127</v>
      </c>
      <c r="H14" s="50">
        <v>140</v>
      </c>
      <c r="I14" s="50">
        <v>163</v>
      </c>
      <c r="J14" s="50">
        <v>228</v>
      </c>
      <c r="K14" s="50">
        <v>195</v>
      </c>
      <c r="L14" s="50">
        <v>154</v>
      </c>
      <c r="M14" s="50">
        <v>209</v>
      </c>
      <c r="N14" s="50">
        <v>229</v>
      </c>
      <c r="O14" s="50">
        <v>274</v>
      </c>
      <c r="P14" s="50">
        <v>276</v>
      </c>
      <c r="Q14" s="50">
        <v>256</v>
      </c>
      <c r="R14" s="50">
        <v>213</v>
      </c>
      <c r="S14" s="50">
        <v>267</v>
      </c>
      <c r="T14" s="50">
        <v>315</v>
      </c>
      <c r="U14" s="50">
        <v>282</v>
      </c>
      <c r="V14" s="50">
        <v>199</v>
      </c>
      <c r="W14" s="50">
        <v>125</v>
      </c>
      <c r="X14" s="50">
        <v>52</v>
      </c>
      <c r="Y14" s="50">
        <v>11</v>
      </c>
      <c r="Z14" s="50">
        <v>0</v>
      </c>
      <c r="AA14" s="50">
        <v>0</v>
      </c>
      <c r="AB14" s="50">
        <v>0</v>
      </c>
      <c r="AC14" s="50">
        <v>0</v>
      </c>
      <c r="AD14" s="50">
        <v>389</v>
      </c>
      <c r="AE14" s="50">
        <v>2197</v>
      </c>
      <c r="AF14" s="50">
        <v>1251</v>
      </c>
      <c r="AG14" s="50">
        <v>10.1</v>
      </c>
      <c r="AH14" s="50">
        <v>57.3</v>
      </c>
      <c r="AI14" s="50">
        <v>32.6</v>
      </c>
      <c r="AJ14" s="48">
        <v>49.1</v>
      </c>
      <c r="AK14" s="50">
        <v>99</v>
      </c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48"/>
      <c r="ES14" s="50"/>
    </row>
    <row r="15" spans="1:149" x14ac:dyDescent="0.15">
      <c r="A15" s="44" t="s">
        <v>45</v>
      </c>
      <c r="B15" s="44" t="s">
        <v>46</v>
      </c>
      <c r="C15" s="44" t="s">
        <v>416</v>
      </c>
      <c r="D15">
        <v>1</v>
      </c>
      <c r="E15" s="50">
        <v>1865</v>
      </c>
      <c r="F15" s="50">
        <v>60</v>
      </c>
      <c r="G15" s="50">
        <v>67</v>
      </c>
      <c r="H15" s="50">
        <v>68</v>
      </c>
      <c r="I15" s="50">
        <v>89</v>
      </c>
      <c r="J15" s="50">
        <v>140</v>
      </c>
      <c r="K15" s="50">
        <v>92</v>
      </c>
      <c r="L15" s="50">
        <v>76</v>
      </c>
      <c r="M15" s="50">
        <v>110</v>
      </c>
      <c r="N15" s="50">
        <v>128</v>
      </c>
      <c r="O15" s="50">
        <v>140</v>
      </c>
      <c r="P15" s="50">
        <v>125</v>
      </c>
      <c r="Q15" s="50">
        <v>129</v>
      </c>
      <c r="R15" s="50">
        <v>103</v>
      </c>
      <c r="S15" s="50">
        <v>130</v>
      </c>
      <c r="T15" s="50">
        <v>130</v>
      </c>
      <c r="U15" s="50">
        <v>128</v>
      </c>
      <c r="V15" s="50">
        <v>85</v>
      </c>
      <c r="W15" s="50">
        <v>49</v>
      </c>
      <c r="X15" s="50">
        <v>14</v>
      </c>
      <c r="Y15" s="50">
        <v>2</v>
      </c>
      <c r="Z15" s="50">
        <v>0</v>
      </c>
      <c r="AA15" s="50">
        <v>0</v>
      </c>
      <c r="AB15" s="50">
        <v>0</v>
      </c>
      <c r="AC15" s="50">
        <v>0</v>
      </c>
      <c r="AD15" s="50">
        <v>195</v>
      </c>
      <c r="AE15" s="50">
        <v>1132</v>
      </c>
      <c r="AF15" s="50">
        <v>538</v>
      </c>
      <c r="AG15" s="50">
        <v>10.5</v>
      </c>
      <c r="AH15" s="50">
        <v>60.7</v>
      </c>
      <c r="AI15" s="50">
        <v>28.8</v>
      </c>
      <c r="AJ15" s="48">
        <v>47.1</v>
      </c>
      <c r="AK15" s="50">
        <v>0</v>
      </c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48"/>
      <c r="ES15" s="50"/>
    </row>
    <row r="16" spans="1:149" x14ac:dyDescent="0.15">
      <c r="A16" s="44" t="s">
        <v>45</v>
      </c>
      <c r="B16" s="44" t="s">
        <v>46</v>
      </c>
      <c r="C16" s="44" t="s">
        <v>416</v>
      </c>
      <c r="D16">
        <v>2</v>
      </c>
      <c r="E16" s="50">
        <v>1972</v>
      </c>
      <c r="F16" s="50">
        <v>62</v>
      </c>
      <c r="G16" s="50">
        <v>60</v>
      </c>
      <c r="H16" s="50">
        <v>72</v>
      </c>
      <c r="I16" s="50">
        <v>74</v>
      </c>
      <c r="J16" s="50">
        <v>88</v>
      </c>
      <c r="K16" s="50">
        <v>103</v>
      </c>
      <c r="L16" s="50">
        <v>78</v>
      </c>
      <c r="M16" s="50">
        <v>99</v>
      </c>
      <c r="N16" s="50">
        <v>101</v>
      </c>
      <c r="O16" s="50">
        <v>134</v>
      </c>
      <c r="P16" s="50">
        <v>151</v>
      </c>
      <c r="Q16" s="50">
        <v>127</v>
      </c>
      <c r="R16" s="50">
        <v>110</v>
      </c>
      <c r="S16" s="50">
        <v>137</v>
      </c>
      <c r="T16" s="50">
        <v>185</v>
      </c>
      <c r="U16" s="50">
        <v>154</v>
      </c>
      <c r="V16" s="50">
        <v>114</v>
      </c>
      <c r="W16" s="50">
        <v>76</v>
      </c>
      <c r="X16" s="50">
        <v>38</v>
      </c>
      <c r="Y16" s="50">
        <v>9</v>
      </c>
      <c r="Z16" s="50">
        <v>0</v>
      </c>
      <c r="AA16" s="50">
        <v>0</v>
      </c>
      <c r="AB16" s="50">
        <v>0</v>
      </c>
      <c r="AC16" s="50">
        <v>0</v>
      </c>
      <c r="AD16" s="50">
        <v>194</v>
      </c>
      <c r="AE16" s="50">
        <v>1065</v>
      </c>
      <c r="AF16" s="50">
        <v>713</v>
      </c>
      <c r="AG16" s="50">
        <v>9.8000000000000007</v>
      </c>
      <c r="AH16" s="50">
        <v>54</v>
      </c>
      <c r="AI16" s="50">
        <v>36.200000000000003</v>
      </c>
      <c r="AJ16" s="48">
        <v>51</v>
      </c>
      <c r="AK16" s="50">
        <v>0</v>
      </c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48"/>
      <c r="ES16" s="50"/>
    </row>
    <row r="17" spans="1:149" x14ac:dyDescent="0.15">
      <c r="A17" s="44" t="s">
        <v>47</v>
      </c>
      <c r="B17" s="44" t="s">
        <v>48</v>
      </c>
      <c r="C17" s="44" t="s">
        <v>417</v>
      </c>
      <c r="D17">
        <v>0</v>
      </c>
      <c r="E17" s="50">
        <v>18019</v>
      </c>
      <c r="F17" s="50">
        <v>435</v>
      </c>
      <c r="G17" s="50">
        <v>607</v>
      </c>
      <c r="H17" s="50">
        <v>683</v>
      </c>
      <c r="I17" s="50">
        <v>996</v>
      </c>
      <c r="J17" s="50">
        <v>1380</v>
      </c>
      <c r="K17" s="50">
        <v>857</v>
      </c>
      <c r="L17" s="50">
        <v>702</v>
      </c>
      <c r="M17" s="50">
        <v>773</v>
      </c>
      <c r="N17" s="50">
        <v>1024</v>
      </c>
      <c r="O17" s="50">
        <v>1325</v>
      </c>
      <c r="P17" s="50">
        <v>1385</v>
      </c>
      <c r="Q17" s="50">
        <v>1273</v>
      </c>
      <c r="R17" s="50">
        <v>1131</v>
      </c>
      <c r="S17" s="50">
        <v>1216</v>
      </c>
      <c r="T17" s="50">
        <v>1330</v>
      </c>
      <c r="U17" s="50">
        <v>1056</v>
      </c>
      <c r="V17" s="50">
        <v>839</v>
      </c>
      <c r="W17" s="50">
        <v>583</v>
      </c>
      <c r="X17" s="50">
        <v>312</v>
      </c>
      <c r="Y17" s="50">
        <v>92</v>
      </c>
      <c r="Z17" s="50">
        <v>16</v>
      </c>
      <c r="AA17" s="50">
        <v>4</v>
      </c>
      <c r="AB17" s="50">
        <v>0</v>
      </c>
      <c r="AC17" s="50">
        <v>20</v>
      </c>
      <c r="AD17" s="50">
        <v>1725</v>
      </c>
      <c r="AE17" s="50">
        <v>10846</v>
      </c>
      <c r="AF17" s="50">
        <v>5448</v>
      </c>
      <c r="AG17" s="50">
        <v>9.6</v>
      </c>
      <c r="AH17" s="50">
        <v>60.2</v>
      </c>
      <c r="AI17" s="50">
        <v>30.2</v>
      </c>
      <c r="AJ17" s="48">
        <v>48.4</v>
      </c>
      <c r="AK17" s="50">
        <v>107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48"/>
      <c r="ES17" s="50"/>
    </row>
    <row r="18" spans="1:149" x14ac:dyDescent="0.15">
      <c r="A18" s="44" t="s">
        <v>47</v>
      </c>
      <c r="B18" s="44" t="s">
        <v>48</v>
      </c>
      <c r="C18" s="44" t="s">
        <v>417</v>
      </c>
      <c r="D18">
        <v>1</v>
      </c>
      <c r="E18" s="50">
        <v>8599</v>
      </c>
      <c r="F18" s="50">
        <v>223</v>
      </c>
      <c r="G18" s="50">
        <v>287</v>
      </c>
      <c r="H18" s="50">
        <v>348</v>
      </c>
      <c r="I18" s="50">
        <v>515</v>
      </c>
      <c r="J18" s="50">
        <v>751</v>
      </c>
      <c r="K18" s="50">
        <v>441</v>
      </c>
      <c r="L18" s="50">
        <v>367</v>
      </c>
      <c r="M18" s="50">
        <v>382</v>
      </c>
      <c r="N18" s="50">
        <v>487</v>
      </c>
      <c r="O18" s="50">
        <v>650</v>
      </c>
      <c r="P18" s="50">
        <v>671</v>
      </c>
      <c r="Q18" s="50">
        <v>609</v>
      </c>
      <c r="R18" s="50">
        <v>575</v>
      </c>
      <c r="S18" s="50">
        <v>580</v>
      </c>
      <c r="T18" s="50">
        <v>613</v>
      </c>
      <c r="U18" s="50">
        <v>466</v>
      </c>
      <c r="V18" s="50">
        <v>322</v>
      </c>
      <c r="W18" s="50">
        <v>200</v>
      </c>
      <c r="X18" s="50">
        <v>94</v>
      </c>
      <c r="Y18" s="50">
        <v>17</v>
      </c>
      <c r="Z18" s="50">
        <v>1</v>
      </c>
      <c r="AA18" s="50">
        <v>0</v>
      </c>
      <c r="AB18" s="50">
        <v>0</v>
      </c>
      <c r="AC18" s="50">
        <v>1</v>
      </c>
      <c r="AD18" s="50">
        <v>858</v>
      </c>
      <c r="AE18" s="50">
        <v>5448</v>
      </c>
      <c r="AF18" s="50">
        <v>2293</v>
      </c>
      <c r="AG18" s="50">
        <v>10</v>
      </c>
      <c r="AH18" s="50">
        <v>63.4</v>
      </c>
      <c r="AI18" s="50">
        <v>26.7</v>
      </c>
      <c r="AJ18" s="48">
        <v>46.4</v>
      </c>
      <c r="AK18" s="50">
        <v>0</v>
      </c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48"/>
      <c r="ES18" s="50"/>
    </row>
    <row r="19" spans="1:149" x14ac:dyDescent="0.15">
      <c r="A19" s="44" t="s">
        <v>47</v>
      </c>
      <c r="B19" s="44" t="s">
        <v>48</v>
      </c>
      <c r="C19" s="44" t="s">
        <v>417</v>
      </c>
      <c r="D19">
        <v>2</v>
      </c>
      <c r="E19" s="50">
        <v>9420</v>
      </c>
      <c r="F19" s="50">
        <v>212</v>
      </c>
      <c r="G19" s="50">
        <v>320</v>
      </c>
      <c r="H19" s="50">
        <v>335</v>
      </c>
      <c r="I19" s="50">
        <v>481</v>
      </c>
      <c r="J19" s="50">
        <v>629</v>
      </c>
      <c r="K19" s="50">
        <v>416</v>
      </c>
      <c r="L19" s="50">
        <v>335</v>
      </c>
      <c r="M19" s="50">
        <v>391</v>
      </c>
      <c r="N19" s="50">
        <v>537</v>
      </c>
      <c r="O19" s="50">
        <v>675</v>
      </c>
      <c r="P19" s="50">
        <v>714</v>
      </c>
      <c r="Q19" s="50">
        <v>664</v>
      </c>
      <c r="R19" s="50">
        <v>556</v>
      </c>
      <c r="S19" s="50">
        <v>636</v>
      </c>
      <c r="T19" s="50">
        <v>717</v>
      </c>
      <c r="U19" s="50">
        <v>590</v>
      </c>
      <c r="V19" s="50">
        <v>517</v>
      </c>
      <c r="W19" s="50">
        <v>383</v>
      </c>
      <c r="X19" s="50">
        <v>218</v>
      </c>
      <c r="Y19" s="50">
        <v>75</v>
      </c>
      <c r="Z19" s="50">
        <v>15</v>
      </c>
      <c r="AA19" s="50">
        <v>4</v>
      </c>
      <c r="AB19" s="50">
        <v>0</v>
      </c>
      <c r="AC19" s="50">
        <v>19</v>
      </c>
      <c r="AD19" s="50">
        <v>867</v>
      </c>
      <c r="AE19" s="50">
        <v>5398</v>
      </c>
      <c r="AF19" s="50">
        <v>3155</v>
      </c>
      <c r="AG19" s="50">
        <v>9.1999999999999993</v>
      </c>
      <c r="AH19" s="50">
        <v>57.3</v>
      </c>
      <c r="AI19" s="50">
        <v>33.5</v>
      </c>
      <c r="AJ19" s="48">
        <v>50.2</v>
      </c>
      <c r="AK19" s="50">
        <v>0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48"/>
      <c r="ES19" s="50"/>
    </row>
    <row r="20" spans="1:149" x14ac:dyDescent="0.15">
      <c r="A20" s="44" t="s">
        <v>49</v>
      </c>
      <c r="B20" s="44" t="s">
        <v>50</v>
      </c>
      <c r="C20" s="44" t="s">
        <v>418</v>
      </c>
      <c r="D20">
        <v>0</v>
      </c>
      <c r="E20" s="50">
        <v>4837</v>
      </c>
      <c r="F20" s="50">
        <v>122</v>
      </c>
      <c r="G20" s="50">
        <v>121</v>
      </c>
      <c r="H20" s="50">
        <v>158</v>
      </c>
      <c r="I20" s="50">
        <v>282</v>
      </c>
      <c r="J20" s="50">
        <v>515</v>
      </c>
      <c r="K20" s="50">
        <v>272</v>
      </c>
      <c r="L20" s="50">
        <v>192</v>
      </c>
      <c r="M20" s="50">
        <v>212</v>
      </c>
      <c r="N20" s="50">
        <v>252</v>
      </c>
      <c r="O20" s="50">
        <v>362</v>
      </c>
      <c r="P20" s="50">
        <v>275</v>
      </c>
      <c r="Q20" s="50">
        <v>290</v>
      </c>
      <c r="R20" s="50">
        <v>305</v>
      </c>
      <c r="S20" s="50">
        <v>279</v>
      </c>
      <c r="T20" s="50">
        <v>361</v>
      </c>
      <c r="U20" s="50">
        <v>255</v>
      </c>
      <c r="V20" s="50">
        <v>246</v>
      </c>
      <c r="W20" s="50">
        <v>219</v>
      </c>
      <c r="X20" s="50">
        <v>88</v>
      </c>
      <c r="Y20" s="50">
        <v>28</v>
      </c>
      <c r="Z20" s="50">
        <v>3</v>
      </c>
      <c r="AA20" s="50">
        <v>0</v>
      </c>
      <c r="AB20" s="50">
        <v>0</v>
      </c>
      <c r="AC20" s="50">
        <v>3</v>
      </c>
      <c r="AD20" s="50">
        <v>401</v>
      </c>
      <c r="AE20" s="50">
        <v>2957</v>
      </c>
      <c r="AF20" s="50">
        <v>1479</v>
      </c>
      <c r="AG20" s="50">
        <v>8.3000000000000007</v>
      </c>
      <c r="AH20" s="50">
        <v>61.1</v>
      </c>
      <c r="AI20" s="50">
        <v>30.6</v>
      </c>
      <c r="AJ20" s="48">
        <v>48</v>
      </c>
      <c r="AK20" s="50">
        <v>102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48"/>
      <c r="ES20" s="50"/>
    </row>
    <row r="21" spans="1:149" x14ac:dyDescent="0.15">
      <c r="A21" s="44" t="s">
        <v>49</v>
      </c>
      <c r="B21" s="44" t="s">
        <v>50</v>
      </c>
      <c r="C21" s="44" t="s">
        <v>418</v>
      </c>
      <c r="D21">
        <v>1</v>
      </c>
      <c r="E21" s="50">
        <v>2167</v>
      </c>
      <c r="F21" s="50">
        <v>68</v>
      </c>
      <c r="G21" s="50">
        <v>64</v>
      </c>
      <c r="H21" s="50">
        <v>70</v>
      </c>
      <c r="I21" s="50">
        <v>141</v>
      </c>
      <c r="J21" s="50">
        <v>216</v>
      </c>
      <c r="K21" s="50">
        <v>117</v>
      </c>
      <c r="L21" s="50">
        <v>95</v>
      </c>
      <c r="M21" s="50">
        <v>87</v>
      </c>
      <c r="N21" s="50">
        <v>117</v>
      </c>
      <c r="O21" s="50">
        <v>169</v>
      </c>
      <c r="P21" s="50">
        <v>139</v>
      </c>
      <c r="Q21" s="50">
        <v>141</v>
      </c>
      <c r="R21" s="50">
        <v>144</v>
      </c>
      <c r="S21" s="50">
        <v>134</v>
      </c>
      <c r="T21" s="50">
        <v>168</v>
      </c>
      <c r="U21" s="50">
        <v>115</v>
      </c>
      <c r="V21" s="50">
        <v>81</v>
      </c>
      <c r="W21" s="50">
        <v>71</v>
      </c>
      <c r="X21" s="50">
        <v>24</v>
      </c>
      <c r="Y21" s="50">
        <v>5</v>
      </c>
      <c r="Z21" s="50">
        <v>1</v>
      </c>
      <c r="AA21" s="50">
        <v>0</v>
      </c>
      <c r="AB21" s="50">
        <v>0</v>
      </c>
      <c r="AC21" s="50">
        <v>1</v>
      </c>
      <c r="AD21" s="50">
        <v>202</v>
      </c>
      <c r="AE21" s="50">
        <v>1366</v>
      </c>
      <c r="AF21" s="50">
        <v>599</v>
      </c>
      <c r="AG21" s="50">
        <v>9.3000000000000007</v>
      </c>
      <c r="AH21" s="50">
        <v>63</v>
      </c>
      <c r="AI21" s="50">
        <v>27.6</v>
      </c>
      <c r="AJ21" s="48">
        <v>46.4</v>
      </c>
      <c r="AK21" s="50">
        <v>0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48"/>
      <c r="ES21" s="50"/>
    </row>
    <row r="22" spans="1:149" x14ac:dyDescent="0.15">
      <c r="A22" s="44" t="s">
        <v>49</v>
      </c>
      <c r="B22" s="44" t="s">
        <v>50</v>
      </c>
      <c r="C22" s="44" t="s">
        <v>418</v>
      </c>
      <c r="D22">
        <v>2</v>
      </c>
      <c r="E22" s="50">
        <v>2670</v>
      </c>
      <c r="F22" s="50">
        <v>54</v>
      </c>
      <c r="G22" s="50">
        <v>57</v>
      </c>
      <c r="H22" s="50">
        <v>88</v>
      </c>
      <c r="I22" s="50">
        <v>141</v>
      </c>
      <c r="J22" s="50">
        <v>299</v>
      </c>
      <c r="K22" s="50">
        <v>155</v>
      </c>
      <c r="L22" s="50">
        <v>97</v>
      </c>
      <c r="M22" s="50">
        <v>125</v>
      </c>
      <c r="N22" s="50">
        <v>135</v>
      </c>
      <c r="O22" s="50">
        <v>193</v>
      </c>
      <c r="P22" s="50">
        <v>136</v>
      </c>
      <c r="Q22" s="50">
        <v>149</v>
      </c>
      <c r="R22" s="50">
        <v>161</v>
      </c>
      <c r="S22" s="50">
        <v>145</v>
      </c>
      <c r="T22" s="50">
        <v>193</v>
      </c>
      <c r="U22" s="50">
        <v>140</v>
      </c>
      <c r="V22" s="50">
        <v>165</v>
      </c>
      <c r="W22" s="50">
        <v>148</v>
      </c>
      <c r="X22" s="50">
        <v>64</v>
      </c>
      <c r="Y22" s="50">
        <v>23</v>
      </c>
      <c r="Z22" s="50">
        <v>2</v>
      </c>
      <c r="AA22" s="50">
        <v>0</v>
      </c>
      <c r="AB22" s="50">
        <v>0</v>
      </c>
      <c r="AC22" s="50">
        <v>2</v>
      </c>
      <c r="AD22" s="50">
        <v>199</v>
      </c>
      <c r="AE22" s="50">
        <v>1591</v>
      </c>
      <c r="AF22" s="50">
        <v>880</v>
      </c>
      <c r="AG22" s="50">
        <v>7.5</v>
      </c>
      <c r="AH22" s="50">
        <v>59.6</v>
      </c>
      <c r="AI22" s="50">
        <v>33</v>
      </c>
      <c r="AJ22" s="48">
        <v>49.3</v>
      </c>
      <c r="AK22" s="50">
        <v>0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48"/>
      <c r="ES22" s="50"/>
    </row>
    <row r="23" spans="1:149" x14ac:dyDescent="0.15">
      <c r="A23" s="44" t="s">
        <v>51</v>
      </c>
      <c r="B23" s="44" t="s">
        <v>52</v>
      </c>
      <c r="C23" s="44" t="s">
        <v>419</v>
      </c>
      <c r="D23">
        <v>0</v>
      </c>
      <c r="E23" s="50">
        <v>9123</v>
      </c>
      <c r="F23" s="50">
        <v>275</v>
      </c>
      <c r="G23" s="50">
        <v>315</v>
      </c>
      <c r="H23" s="50">
        <v>334</v>
      </c>
      <c r="I23" s="50">
        <v>425</v>
      </c>
      <c r="J23" s="50">
        <v>564</v>
      </c>
      <c r="K23" s="50">
        <v>420</v>
      </c>
      <c r="L23" s="50">
        <v>377</v>
      </c>
      <c r="M23" s="50">
        <v>531</v>
      </c>
      <c r="N23" s="50">
        <v>537</v>
      </c>
      <c r="O23" s="50">
        <v>658</v>
      </c>
      <c r="P23" s="50">
        <v>662</v>
      </c>
      <c r="Q23" s="50">
        <v>614</v>
      </c>
      <c r="R23" s="50">
        <v>520</v>
      </c>
      <c r="S23" s="50">
        <v>583</v>
      </c>
      <c r="T23" s="50">
        <v>653</v>
      </c>
      <c r="U23" s="50">
        <v>576</v>
      </c>
      <c r="V23" s="50">
        <v>505</v>
      </c>
      <c r="W23" s="50">
        <v>341</v>
      </c>
      <c r="X23" s="50">
        <v>161</v>
      </c>
      <c r="Y23" s="50">
        <v>66</v>
      </c>
      <c r="Z23" s="50">
        <v>6</v>
      </c>
      <c r="AA23" s="50">
        <v>0</v>
      </c>
      <c r="AB23" s="50">
        <v>0</v>
      </c>
      <c r="AC23" s="50">
        <v>6</v>
      </c>
      <c r="AD23" s="50">
        <v>924</v>
      </c>
      <c r="AE23" s="50">
        <v>5308</v>
      </c>
      <c r="AF23" s="50">
        <v>2891</v>
      </c>
      <c r="AG23" s="50">
        <v>10.1</v>
      </c>
      <c r="AH23" s="50">
        <v>58.2</v>
      </c>
      <c r="AI23" s="50">
        <v>31.7</v>
      </c>
      <c r="AJ23" s="48">
        <v>49.1</v>
      </c>
      <c r="AK23" s="50">
        <v>102</v>
      </c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48"/>
      <c r="ES23" s="50"/>
    </row>
    <row r="24" spans="1:149" x14ac:dyDescent="0.15">
      <c r="A24" s="44" t="s">
        <v>51</v>
      </c>
      <c r="B24" s="44" t="s">
        <v>52</v>
      </c>
      <c r="C24" s="44" t="s">
        <v>419</v>
      </c>
      <c r="D24">
        <v>1</v>
      </c>
      <c r="E24" s="50">
        <v>4270</v>
      </c>
      <c r="F24" s="50">
        <v>149</v>
      </c>
      <c r="G24" s="50">
        <v>170</v>
      </c>
      <c r="H24" s="50">
        <v>172</v>
      </c>
      <c r="I24" s="50">
        <v>202</v>
      </c>
      <c r="J24" s="50">
        <v>303</v>
      </c>
      <c r="K24" s="50">
        <v>222</v>
      </c>
      <c r="L24" s="50">
        <v>175</v>
      </c>
      <c r="M24" s="50">
        <v>258</v>
      </c>
      <c r="N24" s="50">
        <v>272</v>
      </c>
      <c r="O24" s="50">
        <v>315</v>
      </c>
      <c r="P24" s="50">
        <v>303</v>
      </c>
      <c r="Q24" s="50">
        <v>303</v>
      </c>
      <c r="R24" s="50">
        <v>256</v>
      </c>
      <c r="S24" s="50">
        <v>272</v>
      </c>
      <c r="T24" s="50">
        <v>304</v>
      </c>
      <c r="U24" s="50">
        <v>216</v>
      </c>
      <c r="V24" s="50">
        <v>191</v>
      </c>
      <c r="W24" s="50">
        <v>128</v>
      </c>
      <c r="X24" s="50">
        <v>43</v>
      </c>
      <c r="Y24" s="50">
        <v>15</v>
      </c>
      <c r="Z24" s="50">
        <v>1</v>
      </c>
      <c r="AA24" s="50">
        <v>0</v>
      </c>
      <c r="AB24" s="50">
        <v>0</v>
      </c>
      <c r="AC24" s="50">
        <v>1</v>
      </c>
      <c r="AD24" s="50">
        <v>491</v>
      </c>
      <c r="AE24" s="50">
        <v>2609</v>
      </c>
      <c r="AF24" s="50">
        <v>1170</v>
      </c>
      <c r="AG24" s="50">
        <v>11.5</v>
      </c>
      <c r="AH24" s="50">
        <v>61.1</v>
      </c>
      <c r="AI24" s="50">
        <v>27.4</v>
      </c>
      <c r="AJ24" s="48">
        <v>46.5</v>
      </c>
      <c r="AK24" s="50">
        <v>0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48"/>
      <c r="ES24" s="50"/>
    </row>
    <row r="25" spans="1:149" x14ac:dyDescent="0.15">
      <c r="A25" s="44" t="s">
        <v>51</v>
      </c>
      <c r="B25" s="44" t="s">
        <v>52</v>
      </c>
      <c r="C25" s="44" t="s">
        <v>419</v>
      </c>
      <c r="D25">
        <v>2</v>
      </c>
      <c r="E25" s="50">
        <v>4853</v>
      </c>
      <c r="F25" s="50">
        <v>126</v>
      </c>
      <c r="G25" s="50">
        <v>145</v>
      </c>
      <c r="H25" s="50">
        <v>162</v>
      </c>
      <c r="I25" s="50">
        <v>223</v>
      </c>
      <c r="J25" s="50">
        <v>261</v>
      </c>
      <c r="K25" s="50">
        <v>198</v>
      </c>
      <c r="L25" s="50">
        <v>202</v>
      </c>
      <c r="M25" s="50">
        <v>273</v>
      </c>
      <c r="N25" s="50">
        <v>265</v>
      </c>
      <c r="O25" s="50">
        <v>343</v>
      </c>
      <c r="P25" s="50">
        <v>359</v>
      </c>
      <c r="Q25" s="50">
        <v>311</v>
      </c>
      <c r="R25" s="50">
        <v>264</v>
      </c>
      <c r="S25" s="50">
        <v>311</v>
      </c>
      <c r="T25" s="50">
        <v>349</v>
      </c>
      <c r="U25" s="50">
        <v>360</v>
      </c>
      <c r="V25" s="50">
        <v>314</v>
      </c>
      <c r="W25" s="50">
        <v>213</v>
      </c>
      <c r="X25" s="50">
        <v>118</v>
      </c>
      <c r="Y25" s="50">
        <v>51</v>
      </c>
      <c r="Z25" s="50">
        <v>5</v>
      </c>
      <c r="AA25" s="50">
        <v>0</v>
      </c>
      <c r="AB25" s="50">
        <v>0</v>
      </c>
      <c r="AC25" s="50">
        <v>5</v>
      </c>
      <c r="AD25" s="50">
        <v>433</v>
      </c>
      <c r="AE25" s="50">
        <v>2699</v>
      </c>
      <c r="AF25" s="50">
        <v>1721</v>
      </c>
      <c r="AG25" s="50">
        <v>8.9</v>
      </c>
      <c r="AH25" s="50">
        <v>55.6</v>
      </c>
      <c r="AI25" s="50">
        <v>35.5</v>
      </c>
      <c r="AJ25" s="48">
        <v>51.3</v>
      </c>
      <c r="AK25" s="50">
        <v>0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48"/>
      <c r="ES25" s="50"/>
    </row>
    <row r="26" spans="1:149" x14ac:dyDescent="0.15">
      <c r="A26" s="44" t="s">
        <v>53</v>
      </c>
      <c r="B26" s="44" t="s">
        <v>54</v>
      </c>
      <c r="C26" s="44" t="s">
        <v>420</v>
      </c>
      <c r="D26">
        <v>0</v>
      </c>
      <c r="E26" s="50">
        <v>6167</v>
      </c>
      <c r="F26" s="50">
        <v>206</v>
      </c>
      <c r="G26" s="50">
        <v>269</v>
      </c>
      <c r="H26" s="50">
        <v>248</v>
      </c>
      <c r="I26" s="50">
        <v>278</v>
      </c>
      <c r="J26" s="50">
        <v>398</v>
      </c>
      <c r="K26" s="50">
        <v>273</v>
      </c>
      <c r="L26" s="50">
        <v>281</v>
      </c>
      <c r="M26" s="50">
        <v>333</v>
      </c>
      <c r="N26" s="50">
        <v>379</v>
      </c>
      <c r="O26" s="50">
        <v>431</v>
      </c>
      <c r="P26" s="50">
        <v>401</v>
      </c>
      <c r="Q26" s="50">
        <v>380</v>
      </c>
      <c r="R26" s="50">
        <v>368</v>
      </c>
      <c r="S26" s="50">
        <v>412</v>
      </c>
      <c r="T26" s="50">
        <v>434</v>
      </c>
      <c r="U26" s="50">
        <v>370</v>
      </c>
      <c r="V26" s="50">
        <v>288</v>
      </c>
      <c r="W26" s="50">
        <v>238</v>
      </c>
      <c r="X26" s="50">
        <v>132</v>
      </c>
      <c r="Y26" s="50">
        <v>42</v>
      </c>
      <c r="Z26" s="50">
        <v>6</v>
      </c>
      <c r="AA26" s="50">
        <v>0</v>
      </c>
      <c r="AB26" s="50">
        <v>0</v>
      </c>
      <c r="AC26" s="50">
        <v>6</v>
      </c>
      <c r="AD26" s="50">
        <v>723</v>
      </c>
      <c r="AE26" s="50">
        <v>3522</v>
      </c>
      <c r="AF26" s="50">
        <v>1922</v>
      </c>
      <c r="AG26" s="50">
        <v>11.7</v>
      </c>
      <c r="AH26" s="50">
        <v>57.1</v>
      </c>
      <c r="AI26" s="50">
        <v>31.2</v>
      </c>
      <c r="AJ26" s="48">
        <v>48.2</v>
      </c>
      <c r="AK26" s="50">
        <v>102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48"/>
      <c r="ES26" s="50"/>
    </row>
    <row r="27" spans="1:149" x14ac:dyDescent="0.15">
      <c r="A27" s="44" t="s">
        <v>53</v>
      </c>
      <c r="B27" s="44" t="s">
        <v>54</v>
      </c>
      <c r="C27" s="44" t="s">
        <v>420</v>
      </c>
      <c r="D27">
        <v>1</v>
      </c>
      <c r="E27" s="50">
        <v>2831</v>
      </c>
      <c r="F27" s="50">
        <v>117</v>
      </c>
      <c r="G27" s="50">
        <v>135</v>
      </c>
      <c r="H27" s="50">
        <v>124</v>
      </c>
      <c r="I27" s="50">
        <v>136</v>
      </c>
      <c r="J27" s="50">
        <v>193</v>
      </c>
      <c r="K27" s="50">
        <v>123</v>
      </c>
      <c r="L27" s="50">
        <v>124</v>
      </c>
      <c r="M27" s="50">
        <v>175</v>
      </c>
      <c r="N27" s="50">
        <v>177</v>
      </c>
      <c r="O27" s="50">
        <v>207</v>
      </c>
      <c r="P27" s="50">
        <v>171</v>
      </c>
      <c r="Q27" s="50">
        <v>184</v>
      </c>
      <c r="R27" s="50">
        <v>175</v>
      </c>
      <c r="S27" s="50">
        <v>199</v>
      </c>
      <c r="T27" s="50">
        <v>201</v>
      </c>
      <c r="U27" s="50">
        <v>150</v>
      </c>
      <c r="V27" s="50">
        <v>111</v>
      </c>
      <c r="W27" s="50">
        <v>84</v>
      </c>
      <c r="X27" s="50">
        <v>34</v>
      </c>
      <c r="Y27" s="50">
        <v>11</v>
      </c>
      <c r="Z27" s="50">
        <v>0</v>
      </c>
      <c r="AA27" s="50">
        <v>0</v>
      </c>
      <c r="AB27" s="50">
        <v>0</v>
      </c>
      <c r="AC27" s="50">
        <v>0</v>
      </c>
      <c r="AD27" s="50">
        <v>376</v>
      </c>
      <c r="AE27" s="50">
        <v>1665</v>
      </c>
      <c r="AF27" s="50">
        <v>790</v>
      </c>
      <c r="AG27" s="50">
        <v>13.3</v>
      </c>
      <c r="AH27" s="50">
        <v>58.8</v>
      </c>
      <c r="AI27" s="50">
        <v>27.9</v>
      </c>
      <c r="AJ27" s="48">
        <v>46</v>
      </c>
      <c r="AK27" s="50">
        <v>0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48"/>
      <c r="ES27" s="50"/>
    </row>
    <row r="28" spans="1:149" x14ac:dyDescent="0.15">
      <c r="A28" s="44" t="s">
        <v>53</v>
      </c>
      <c r="B28" s="44" t="s">
        <v>54</v>
      </c>
      <c r="C28" s="44" t="s">
        <v>420</v>
      </c>
      <c r="D28">
        <v>2</v>
      </c>
      <c r="E28" s="50">
        <v>3336</v>
      </c>
      <c r="F28" s="50">
        <v>89</v>
      </c>
      <c r="G28" s="50">
        <v>134</v>
      </c>
      <c r="H28" s="50">
        <v>124</v>
      </c>
      <c r="I28" s="50">
        <v>142</v>
      </c>
      <c r="J28" s="50">
        <v>205</v>
      </c>
      <c r="K28" s="50">
        <v>150</v>
      </c>
      <c r="L28" s="50">
        <v>157</v>
      </c>
      <c r="M28" s="50">
        <v>158</v>
      </c>
      <c r="N28" s="50">
        <v>202</v>
      </c>
      <c r="O28" s="50">
        <v>224</v>
      </c>
      <c r="P28" s="50">
        <v>230</v>
      </c>
      <c r="Q28" s="50">
        <v>196</v>
      </c>
      <c r="R28" s="50">
        <v>193</v>
      </c>
      <c r="S28" s="50">
        <v>213</v>
      </c>
      <c r="T28" s="50">
        <v>233</v>
      </c>
      <c r="U28" s="50">
        <v>220</v>
      </c>
      <c r="V28" s="50">
        <v>177</v>
      </c>
      <c r="W28" s="50">
        <v>154</v>
      </c>
      <c r="X28" s="50">
        <v>98</v>
      </c>
      <c r="Y28" s="50">
        <v>31</v>
      </c>
      <c r="Z28" s="50">
        <v>6</v>
      </c>
      <c r="AA28" s="50">
        <v>0</v>
      </c>
      <c r="AB28" s="50">
        <v>0</v>
      </c>
      <c r="AC28" s="50">
        <v>6</v>
      </c>
      <c r="AD28" s="50">
        <v>347</v>
      </c>
      <c r="AE28" s="50">
        <v>1857</v>
      </c>
      <c r="AF28" s="50">
        <v>1132</v>
      </c>
      <c r="AG28" s="50">
        <v>10.4</v>
      </c>
      <c r="AH28" s="50">
        <v>55.7</v>
      </c>
      <c r="AI28" s="50">
        <v>33.9</v>
      </c>
      <c r="AJ28" s="48">
        <v>50</v>
      </c>
      <c r="AK28" s="50">
        <v>0</v>
      </c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48"/>
      <c r="ES28" s="50"/>
    </row>
    <row r="29" spans="1:149" x14ac:dyDescent="0.15">
      <c r="A29" s="44" t="s">
        <v>55</v>
      </c>
      <c r="B29" s="44" t="s">
        <v>56</v>
      </c>
      <c r="C29" s="44" t="s">
        <v>421</v>
      </c>
      <c r="D29">
        <v>0</v>
      </c>
      <c r="E29" s="50">
        <v>6463</v>
      </c>
      <c r="F29" s="50">
        <v>179</v>
      </c>
      <c r="G29" s="50">
        <v>235</v>
      </c>
      <c r="H29" s="50">
        <v>284</v>
      </c>
      <c r="I29" s="50">
        <v>265</v>
      </c>
      <c r="J29" s="50">
        <v>313</v>
      </c>
      <c r="K29" s="50">
        <v>262</v>
      </c>
      <c r="L29" s="50">
        <v>278</v>
      </c>
      <c r="M29" s="50">
        <v>310</v>
      </c>
      <c r="N29" s="50">
        <v>422</v>
      </c>
      <c r="O29" s="50">
        <v>531</v>
      </c>
      <c r="P29" s="50">
        <v>466</v>
      </c>
      <c r="Q29" s="50">
        <v>412</v>
      </c>
      <c r="R29" s="50">
        <v>379</v>
      </c>
      <c r="S29" s="50">
        <v>393</v>
      </c>
      <c r="T29" s="50">
        <v>489</v>
      </c>
      <c r="U29" s="50">
        <v>452</v>
      </c>
      <c r="V29" s="50">
        <v>340</v>
      </c>
      <c r="W29" s="50">
        <v>243</v>
      </c>
      <c r="X29" s="50">
        <v>137</v>
      </c>
      <c r="Y29" s="50">
        <v>63</v>
      </c>
      <c r="Z29" s="50">
        <v>9</v>
      </c>
      <c r="AA29" s="50">
        <v>1</v>
      </c>
      <c r="AB29" s="50">
        <v>0</v>
      </c>
      <c r="AC29" s="50">
        <v>10</v>
      </c>
      <c r="AD29" s="50">
        <v>698</v>
      </c>
      <c r="AE29" s="50">
        <v>3638</v>
      </c>
      <c r="AF29" s="50">
        <v>2127</v>
      </c>
      <c r="AG29" s="50">
        <v>10.8</v>
      </c>
      <c r="AH29" s="50">
        <v>56.3</v>
      </c>
      <c r="AI29" s="50">
        <v>32.9</v>
      </c>
      <c r="AJ29" s="48">
        <v>50</v>
      </c>
      <c r="AK29" s="50">
        <v>108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48"/>
      <c r="ES29" s="50"/>
    </row>
    <row r="30" spans="1:149" x14ac:dyDescent="0.15">
      <c r="A30" s="44" t="s">
        <v>55</v>
      </c>
      <c r="B30" s="44" t="s">
        <v>56</v>
      </c>
      <c r="C30" s="44" t="s">
        <v>421</v>
      </c>
      <c r="D30">
        <v>1</v>
      </c>
      <c r="E30" s="50">
        <v>2944</v>
      </c>
      <c r="F30" s="50">
        <v>91</v>
      </c>
      <c r="G30" s="50">
        <v>119</v>
      </c>
      <c r="H30" s="50">
        <v>144</v>
      </c>
      <c r="I30" s="50">
        <v>132</v>
      </c>
      <c r="J30" s="50">
        <v>147</v>
      </c>
      <c r="K30" s="50">
        <v>125</v>
      </c>
      <c r="L30" s="50">
        <v>132</v>
      </c>
      <c r="M30" s="50">
        <v>136</v>
      </c>
      <c r="N30" s="50">
        <v>209</v>
      </c>
      <c r="O30" s="50">
        <v>252</v>
      </c>
      <c r="P30" s="50">
        <v>213</v>
      </c>
      <c r="Q30" s="50">
        <v>192</v>
      </c>
      <c r="R30" s="50">
        <v>186</v>
      </c>
      <c r="S30" s="50">
        <v>183</v>
      </c>
      <c r="T30" s="50">
        <v>221</v>
      </c>
      <c r="U30" s="50">
        <v>183</v>
      </c>
      <c r="V30" s="50">
        <v>142</v>
      </c>
      <c r="W30" s="50">
        <v>77</v>
      </c>
      <c r="X30" s="50">
        <v>44</v>
      </c>
      <c r="Y30" s="50">
        <v>13</v>
      </c>
      <c r="Z30" s="50">
        <v>3</v>
      </c>
      <c r="AA30" s="50">
        <v>0</v>
      </c>
      <c r="AB30" s="50">
        <v>0</v>
      </c>
      <c r="AC30" s="50">
        <v>3</v>
      </c>
      <c r="AD30" s="50">
        <v>354</v>
      </c>
      <c r="AE30" s="50">
        <v>1724</v>
      </c>
      <c r="AF30" s="50">
        <v>866</v>
      </c>
      <c r="AG30" s="50">
        <v>12</v>
      </c>
      <c r="AH30" s="50">
        <v>58.6</v>
      </c>
      <c r="AI30" s="50">
        <v>29.4</v>
      </c>
      <c r="AJ30" s="48">
        <v>48</v>
      </c>
      <c r="AK30" s="50">
        <v>0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48"/>
      <c r="ES30" s="50"/>
    </row>
    <row r="31" spans="1:149" x14ac:dyDescent="0.15">
      <c r="A31" s="44" t="s">
        <v>55</v>
      </c>
      <c r="B31" s="44" t="s">
        <v>56</v>
      </c>
      <c r="C31" s="44" t="s">
        <v>421</v>
      </c>
      <c r="D31">
        <v>2</v>
      </c>
      <c r="E31" s="50">
        <v>3519</v>
      </c>
      <c r="F31" s="50">
        <v>88</v>
      </c>
      <c r="G31" s="50">
        <v>116</v>
      </c>
      <c r="H31" s="50">
        <v>140</v>
      </c>
      <c r="I31" s="50">
        <v>133</v>
      </c>
      <c r="J31" s="50">
        <v>166</v>
      </c>
      <c r="K31" s="50">
        <v>137</v>
      </c>
      <c r="L31" s="50">
        <v>146</v>
      </c>
      <c r="M31" s="50">
        <v>174</v>
      </c>
      <c r="N31" s="50">
        <v>213</v>
      </c>
      <c r="O31" s="50">
        <v>279</v>
      </c>
      <c r="P31" s="50">
        <v>253</v>
      </c>
      <c r="Q31" s="50">
        <v>220</v>
      </c>
      <c r="R31" s="50">
        <v>193</v>
      </c>
      <c r="S31" s="50">
        <v>210</v>
      </c>
      <c r="T31" s="50">
        <v>268</v>
      </c>
      <c r="U31" s="50">
        <v>269</v>
      </c>
      <c r="V31" s="50">
        <v>198</v>
      </c>
      <c r="W31" s="50">
        <v>166</v>
      </c>
      <c r="X31" s="50">
        <v>93</v>
      </c>
      <c r="Y31" s="50">
        <v>50</v>
      </c>
      <c r="Z31" s="50">
        <v>6</v>
      </c>
      <c r="AA31" s="50">
        <v>1</v>
      </c>
      <c r="AB31" s="50">
        <v>0</v>
      </c>
      <c r="AC31" s="50">
        <v>7</v>
      </c>
      <c r="AD31" s="50">
        <v>344</v>
      </c>
      <c r="AE31" s="50">
        <v>1914</v>
      </c>
      <c r="AF31" s="50">
        <v>1261</v>
      </c>
      <c r="AG31" s="50">
        <v>9.8000000000000007</v>
      </c>
      <c r="AH31" s="50">
        <v>54.4</v>
      </c>
      <c r="AI31" s="50">
        <v>35.799999999999997</v>
      </c>
      <c r="AJ31" s="48">
        <v>51.7</v>
      </c>
      <c r="AK31" s="50">
        <v>0</v>
      </c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48"/>
      <c r="ES31" s="50"/>
    </row>
    <row r="32" spans="1:149" x14ac:dyDescent="0.15">
      <c r="A32" s="44" t="s">
        <v>57</v>
      </c>
      <c r="B32" s="44" t="s">
        <v>58</v>
      </c>
      <c r="C32" s="44" t="s">
        <v>422</v>
      </c>
      <c r="D32">
        <v>0</v>
      </c>
      <c r="E32" s="50">
        <v>3046</v>
      </c>
      <c r="F32" s="50">
        <v>102</v>
      </c>
      <c r="G32" s="50">
        <v>122</v>
      </c>
      <c r="H32" s="50">
        <v>109</v>
      </c>
      <c r="I32" s="50">
        <v>122</v>
      </c>
      <c r="J32" s="50">
        <v>152</v>
      </c>
      <c r="K32" s="50">
        <v>137</v>
      </c>
      <c r="L32" s="50">
        <v>156</v>
      </c>
      <c r="M32" s="50">
        <v>159</v>
      </c>
      <c r="N32" s="50">
        <v>188</v>
      </c>
      <c r="O32" s="50">
        <v>234</v>
      </c>
      <c r="P32" s="50">
        <v>198</v>
      </c>
      <c r="Q32" s="50">
        <v>208</v>
      </c>
      <c r="R32" s="50">
        <v>164</v>
      </c>
      <c r="S32" s="50">
        <v>191</v>
      </c>
      <c r="T32" s="50">
        <v>245</v>
      </c>
      <c r="U32" s="50">
        <v>187</v>
      </c>
      <c r="V32" s="50">
        <v>161</v>
      </c>
      <c r="W32" s="50">
        <v>136</v>
      </c>
      <c r="X32" s="50">
        <v>51</v>
      </c>
      <c r="Y32" s="50">
        <v>17</v>
      </c>
      <c r="Z32" s="50">
        <v>7</v>
      </c>
      <c r="AA32" s="50">
        <v>0</v>
      </c>
      <c r="AB32" s="50">
        <v>0</v>
      </c>
      <c r="AC32" s="50">
        <v>7</v>
      </c>
      <c r="AD32" s="50">
        <v>333</v>
      </c>
      <c r="AE32" s="50">
        <v>1718</v>
      </c>
      <c r="AF32" s="50">
        <v>995</v>
      </c>
      <c r="AG32" s="50">
        <v>10.9</v>
      </c>
      <c r="AH32" s="50">
        <v>56.4</v>
      </c>
      <c r="AI32" s="50">
        <v>32.700000000000003</v>
      </c>
      <c r="AJ32" s="48">
        <v>49.4</v>
      </c>
      <c r="AK32" s="50">
        <v>104</v>
      </c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48"/>
      <c r="ES32" s="50"/>
    </row>
    <row r="33" spans="1:149" x14ac:dyDescent="0.15">
      <c r="A33" s="44" t="s">
        <v>57</v>
      </c>
      <c r="B33" s="44" t="s">
        <v>58</v>
      </c>
      <c r="C33" s="44" t="s">
        <v>422</v>
      </c>
      <c r="D33">
        <v>1</v>
      </c>
      <c r="E33" s="50">
        <v>1372</v>
      </c>
      <c r="F33" s="50">
        <v>66</v>
      </c>
      <c r="G33" s="50">
        <v>62</v>
      </c>
      <c r="H33" s="50">
        <v>52</v>
      </c>
      <c r="I33" s="50">
        <v>53</v>
      </c>
      <c r="J33" s="50">
        <v>74</v>
      </c>
      <c r="K33" s="50">
        <v>59</v>
      </c>
      <c r="L33" s="50">
        <v>77</v>
      </c>
      <c r="M33" s="50">
        <v>70</v>
      </c>
      <c r="N33" s="50">
        <v>93</v>
      </c>
      <c r="O33" s="50">
        <v>102</v>
      </c>
      <c r="P33" s="50">
        <v>91</v>
      </c>
      <c r="Q33" s="50">
        <v>88</v>
      </c>
      <c r="R33" s="50">
        <v>81</v>
      </c>
      <c r="S33" s="50">
        <v>80</v>
      </c>
      <c r="T33" s="50">
        <v>108</v>
      </c>
      <c r="U33" s="50">
        <v>80</v>
      </c>
      <c r="V33" s="50">
        <v>64</v>
      </c>
      <c r="W33" s="50">
        <v>57</v>
      </c>
      <c r="X33" s="50">
        <v>12</v>
      </c>
      <c r="Y33" s="50">
        <v>2</v>
      </c>
      <c r="Z33" s="50">
        <v>1</v>
      </c>
      <c r="AA33" s="50">
        <v>0</v>
      </c>
      <c r="AB33" s="50">
        <v>0</v>
      </c>
      <c r="AC33" s="50">
        <v>1</v>
      </c>
      <c r="AD33" s="50">
        <v>180</v>
      </c>
      <c r="AE33" s="50">
        <v>788</v>
      </c>
      <c r="AF33" s="50">
        <v>404</v>
      </c>
      <c r="AG33" s="50">
        <v>13.1</v>
      </c>
      <c r="AH33" s="50">
        <v>57.4</v>
      </c>
      <c r="AI33" s="50">
        <v>29.4</v>
      </c>
      <c r="AJ33" s="48">
        <v>47.2</v>
      </c>
      <c r="AK33" s="50">
        <v>0</v>
      </c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48"/>
      <c r="ES33" s="50"/>
    </row>
    <row r="34" spans="1:149" x14ac:dyDescent="0.15">
      <c r="A34" s="44" t="s">
        <v>57</v>
      </c>
      <c r="B34" s="44" t="s">
        <v>58</v>
      </c>
      <c r="C34" s="44" t="s">
        <v>422</v>
      </c>
      <c r="D34">
        <v>2</v>
      </c>
      <c r="E34" s="50">
        <v>1674</v>
      </c>
      <c r="F34" s="50">
        <v>36</v>
      </c>
      <c r="G34" s="50">
        <v>60</v>
      </c>
      <c r="H34" s="50">
        <v>57</v>
      </c>
      <c r="I34" s="50">
        <v>69</v>
      </c>
      <c r="J34" s="50">
        <v>78</v>
      </c>
      <c r="K34" s="50">
        <v>78</v>
      </c>
      <c r="L34" s="50">
        <v>79</v>
      </c>
      <c r="M34" s="50">
        <v>89</v>
      </c>
      <c r="N34" s="50">
        <v>95</v>
      </c>
      <c r="O34" s="50">
        <v>132</v>
      </c>
      <c r="P34" s="50">
        <v>107</v>
      </c>
      <c r="Q34" s="50">
        <v>120</v>
      </c>
      <c r="R34" s="50">
        <v>83</v>
      </c>
      <c r="S34" s="50">
        <v>111</v>
      </c>
      <c r="T34" s="50">
        <v>137</v>
      </c>
      <c r="U34" s="50">
        <v>107</v>
      </c>
      <c r="V34" s="50">
        <v>97</v>
      </c>
      <c r="W34" s="50">
        <v>79</v>
      </c>
      <c r="X34" s="50">
        <v>39</v>
      </c>
      <c r="Y34" s="50">
        <v>15</v>
      </c>
      <c r="Z34" s="50">
        <v>6</v>
      </c>
      <c r="AA34" s="50">
        <v>0</v>
      </c>
      <c r="AB34" s="50">
        <v>0</v>
      </c>
      <c r="AC34" s="50">
        <v>6</v>
      </c>
      <c r="AD34" s="50">
        <v>153</v>
      </c>
      <c r="AE34" s="50">
        <v>930</v>
      </c>
      <c r="AF34" s="50">
        <v>591</v>
      </c>
      <c r="AG34" s="50">
        <v>9.1</v>
      </c>
      <c r="AH34" s="50">
        <v>55.6</v>
      </c>
      <c r="AI34" s="50">
        <v>35.299999999999997</v>
      </c>
      <c r="AJ34" s="48">
        <v>51.2</v>
      </c>
      <c r="AK34" s="50">
        <v>0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48"/>
      <c r="ES34" s="50"/>
    </row>
    <row r="35" spans="1:149" x14ac:dyDescent="0.15">
      <c r="A35" s="44" t="s">
        <v>59</v>
      </c>
      <c r="B35" s="44" t="s">
        <v>60</v>
      </c>
      <c r="C35" s="44" t="s">
        <v>423</v>
      </c>
      <c r="D35">
        <v>0</v>
      </c>
      <c r="E35" s="50">
        <v>2089</v>
      </c>
      <c r="F35" s="50">
        <v>50</v>
      </c>
      <c r="G35" s="50">
        <v>53</v>
      </c>
      <c r="H35" s="50">
        <v>44</v>
      </c>
      <c r="I35" s="50">
        <v>74</v>
      </c>
      <c r="J35" s="50">
        <v>146</v>
      </c>
      <c r="K35" s="50">
        <v>91</v>
      </c>
      <c r="L35" s="50">
        <v>86</v>
      </c>
      <c r="M35" s="50">
        <v>106</v>
      </c>
      <c r="N35" s="50">
        <v>125</v>
      </c>
      <c r="O35" s="50">
        <v>143</v>
      </c>
      <c r="P35" s="50">
        <v>133</v>
      </c>
      <c r="Q35" s="50">
        <v>99</v>
      </c>
      <c r="R35" s="50">
        <v>128</v>
      </c>
      <c r="S35" s="50">
        <v>169</v>
      </c>
      <c r="T35" s="50">
        <v>198</v>
      </c>
      <c r="U35" s="50">
        <v>177</v>
      </c>
      <c r="V35" s="50">
        <v>111</v>
      </c>
      <c r="W35" s="50">
        <v>98</v>
      </c>
      <c r="X35" s="50">
        <v>45</v>
      </c>
      <c r="Y35" s="50">
        <v>11</v>
      </c>
      <c r="Z35" s="50">
        <v>2</v>
      </c>
      <c r="AA35" s="50">
        <v>0</v>
      </c>
      <c r="AB35" s="50">
        <v>0</v>
      </c>
      <c r="AC35" s="50">
        <v>2</v>
      </c>
      <c r="AD35" s="50">
        <v>147</v>
      </c>
      <c r="AE35" s="50">
        <v>1131</v>
      </c>
      <c r="AF35" s="50">
        <v>811</v>
      </c>
      <c r="AG35" s="50">
        <v>7</v>
      </c>
      <c r="AH35" s="50">
        <v>54.1</v>
      </c>
      <c r="AI35" s="50">
        <v>38.799999999999997</v>
      </c>
      <c r="AJ35" s="48">
        <v>52.3</v>
      </c>
      <c r="AK35" s="50">
        <v>104</v>
      </c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48"/>
      <c r="ES35" s="50"/>
    </row>
    <row r="36" spans="1:149" x14ac:dyDescent="0.15">
      <c r="A36" s="44" t="s">
        <v>59</v>
      </c>
      <c r="B36" s="44" t="s">
        <v>60</v>
      </c>
      <c r="C36" s="44" t="s">
        <v>423</v>
      </c>
      <c r="D36">
        <v>1</v>
      </c>
      <c r="E36" s="50">
        <v>950</v>
      </c>
      <c r="F36" s="50">
        <v>28</v>
      </c>
      <c r="G36" s="50">
        <v>26</v>
      </c>
      <c r="H36" s="50">
        <v>17</v>
      </c>
      <c r="I36" s="50">
        <v>44</v>
      </c>
      <c r="J36" s="50">
        <v>72</v>
      </c>
      <c r="K36" s="50">
        <v>46</v>
      </c>
      <c r="L36" s="50">
        <v>44</v>
      </c>
      <c r="M36" s="50">
        <v>53</v>
      </c>
      <c r="N36" s="50">
        <v>64</v>
      </c>
      <c r="O36" s="50">
        <v>72</v>
      </c>
      <c r="P36" s="50">
        <v>68</v>
      </c>
      <c r="Q36" s="50">
        <v>51</v>
      </c>
      <c r="R36" s="50">
        <v>58</v>
      </c>
      <c r="S36" s="50">
        <v>80</v>
      </c>
      <c r="T36" s="50">
        <v>72</v>
      </c>
      <c r="U36" s="50">
        <v>68</v>
      </c>
      <c r="V36" s="50">
        <v>45</v>
      </c>
      <c r="W36" s="50">
        <v>31</v>
      </c>
      <c r="X36" s="50">
        <v>10</v>
      </c>
      <c r="Y36" s="50">
        <v>1</v>
      </c>
      <c r="Z36" s="50">
        <v>0</v>
      </c>
      <c r="AA36" s="50">
        <v>0</v>
      </c>
      <c r="AB36" s="50">
        <v>0</v>
      </c>
      <c r="AC36" s="50">
        <v>0</v>
      </c>
      <c r="AD36" s="50">
        <v>71</v>
      </c>
      <c r="AE36" s="50">
        <v>572</v>
      </c>
      <c r="AF36" s="50">
        <v>307</v>
      </c>
      <c r="AG36" s="50">
        <v>7.5</v>
      </c>
      <c r="AH36" s="50">
        <v>60.2</v>
      </c>
      <c r="AI36" s="50">
        <v>32.299999999999997</v>
      </c>
      <c r="AJ36" s="48">
        <v>49.2</v>
      </c>
      <c r="AK36" s="50">
        <v>0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48"/>
      <c r="ES36" s="50"/>
    </row>
    <row r="37" spans="1:149" x14ac:dyDescent="0.15">
      <c r="A37" s="44" t="s">
        <v>59</v>
      </c>
      <c r="B37" s="44" t="s">
        <v>60</v>
      </c>
      <c r="C37" s="44" t="s">
        <v>423</v>
      </c>
      <c r="D37">
        <v>2</v>
      </c>
      <c r="E37" s="50">
        <v>1139</v>
      </c>
      <c r="F37" s="50">
        <v>22</v>
      </c>
      <c r="G37" s="50">
        <v>27</v>
      </c>
      <c r="H37" s="50">
        <v>27</v>
      </c>
      <c r="I37" s="50">
        <v>30</v>
      </c>
      <c r="J37" s="50">
        <v>74</v>
      </c>
      <c r="K37" s="50">
        <v>45</v>
      </c>
      <c r="L37" s="50">
        <v>42</v>
      </c>
      <c r="M37" s="50">
        <v>53</v>
      </c>
      <c r="N37" s="50">
        <v>61</v>
      </c>
      <c r="O37" s="50">
        <v>71</v>
      </c>
      <c r="P37" s="50">
        <v>65</v>
      </c>
      <c r="Q37" s="50">
        <v>48</v>
      </c>
      <c r="R37" s="50">
        <v>70</v>
      </c>
      <c r="S37" s="50">
        <v>89</v>
      </c>
      <c r="T37" s="50">
        <v>126</v>
      </c>
      <c r="U37" s="50">
        <v>109</v>
      </c>
      <c r="V37" s="50">
        <v>66</v>
      </c>
      <c r="W37" s="50">
        <v>67</v>
      </c>
      <c r="X37" s="50">
        <v>35</v>
      </c>
      <c r="Y37" s="50">
        <v>10</v>
      </c>
      <c r="Z37" s="50">
        <v>2</v>
      </c>
      <c r="AA37" s="50">
        <v>0</v>
      </c>
      <c r="AB37" s="50">
        <v>0</v>
      </c>
      <c r="AC37" s="50">
        <v>2</v>
      </c>
      <c r="AD37" s="50">
        <v>76</v>
      </c>
      <c r="AE37" s="50">
        <v>559</v>
      </c>
      <c r="AF37" s="50">
        <v>504</v>
      </c>
      <c r="AG37" s="50">
        <v>6.7</v>
      </c>
      <c r="AH37" s="50">
        <v>49.1</v>
      </c>
      <c r="AI37" s="50">
        <v>44.2</v>
      </c>
      <c r="AJ37" s="48">
        <v>55</v>
      </c>
      <c r="AK37" s="50">
        <v>0</v>
      </c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48"/>
      <c r="ES37" s="50"/>
    </row>
    <row r="38" spans="1:149" x14ac:dyDescent="0.15">
      <c r="A38" s="44" t="s">
        <v>61</v>
      </c>
      <c r="B38" s="44" t="s">
        <v>62</v>
      </c>
      <c r="C38" s="44" t="s">
        <v>424</v>
      </c>
      <c r="D38">
        <v>0</v>
      </c>
      <c r="E38" s="50">
        <v>3048</v>
      </c>
      <c r="F38" s="50">
        <v>85</v>
      </c>
      <c r="G38" s="50">
        <v>103</v>
      </c>
      <c r="H38" s="50">
        <v>115</v>
      </c>
      <c r="I38" s="50">
        <v>104</v>
      </c>
      <c r="J38" s="50">
        <v>182</v>
      </c>
      <c r="K38" s="50">
        <v>120</v>
      </c>
      <c r="L38" s="50">
        <v>134</v>
      </c>
      <c r="M38" s="50">
        <v>155</v>
      </c>
      <c r="N38" s="50">
        <v>182</v>
      </c>
      <c r="O38" s="50">
        <v>229</v>
      </c>
      <c r="P38" s="50">
        <v>223</v>
      </c>
      <c r="Q38" s="50">
        <v>155</v>
      </c>
      <c r="R38" s="50">
        <v>141</v>
      </c>
      <c r="S38" s="50">
        <v>183</v>
      </c>
      <c r="T38" s="50">
        <v>233</v>
      </c>
      <c r="U38" s="50">
        <v>258</v>
      </c>
      <c r="V38" s="50">
        <v>200</v>
      </c>
      <c r="W38" s="50">
        <v>162</v>
      </c>
      <c r="X38" s="50">
        <v>61</v>
      </c>
      <c r="Y38" s="50">
        <v>21</v>
      </c>
      <c r="Z38" s="50">
        <v>1</v>
      </c>
      <c r="AA38" s="50">
        <v>1</v>
      </c>
      <c r="AB38" s="50">
        <v>0</v>
      </c>
      <c r="AC38" s="50">
        <v>2</v>
      </c>
      <c r="AD38" s="50">
        <v>303</v>
      </c>
      <c r="AE38" s="50">
        <v>1625</v>
      </c>
      <c r="AF38" s="50">
        <v>1120</v>
      </c>
      <c r="AG38" s="50">
        <v>9.9</v>
      </c>
      <c r="AH38" s="50">
        <v>53.3</v>
      </c>
      <c r="AI38" s="50">
        <v>36.700000000000003</v>
      </c>
      <c r="AJ38" s="48">
        <v>51.1</v>
      </c>
      <c r="AK38" s="50">
        <v>106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48"/>
      <c r="ES38" s="50"/>
    </row>
    <row r="39" spans="1:149" x14ac:dyDescent="0.15">
      <c r="A39" s="44" t="s">
        <v>61</v>
      </c>
      <c r="B39" s="44" t="s">
        <v>62</v>
      </c>
      <c r="C39" s="44" t="s">
        <v>424</v>
      </c>
      <c r="D39">
        <v>1</v>
      </c>
      <c r="E39" s="50">
        <v>1430</v>
      </c>
      <c r="F39" s="50">
        <v>43</v>
      </c>
      <c r="G39" s="50">
        <v>48</v>
      </c>
      <c r="H39" s="50">
        <v>48</v>
      </c>
      <c r="I39" s="50">
        <v>52</v>
      </c>
      <c r="J39" s="50">
        <v>106</v>
      </c>
      <c r="K39" s="50">
        <v>56</v>
      </c>
      <c r="L39" s="50">
        <v>67</v>
      </c>
      <c r="M39" s="50">
        <v>70</v>
      </c>
      <c r="N39" s="50">
        <v>101</v>
      </c>
      <c r="O39" s="50">
        <v>121</v>
      </c>
      <c r="P39" s="50">
        <v>114</v>
      </c>
      <c r="Q39" s="50">
        <v>72</v>
      </c>
      <c r="R39" s="50">
        <v>69</v>
      </c>
      <c r="S39" s="50">
        <v>87</v>
      </c>
      <c r="T39" s="50">
        <v>103</v>
      </c>
      <c r="U39" s="50">
        <v>114</v>
      </c>
      <c r="V39" s="50">
        <v>76</v>
      </c>
      <c r="W39" s="50">
        <v>59</v>
      </c>
      <c r="X39" s="50">
        <v>19</v>
      </c>
      <c r="Y39" s="50">
        <v>5</v>
      </c>
      <c r="Z39" s="50">
        <v>0</v>
      </c>
      <c r="AA39" s="50">
        <v>0</v>
      </c>
      <c r="AB39" s="50">
        <v>0</v>
      </c>
      <c r="AC39" s="50">
        <v>0</v>
      </c>
      <c r="AD39" s="50">
        <v>139</v>
      </c>
      <c r="AE39" s="50">
        <v>828</v>
      </c>
      <c r="AF39" s="50">
        <v>463</v>
      </c>
      <c r="AG39" s="50">
        <v>9.6999999999999993</v>
      </c>
      <c r="AH39" s="50">
        <v>57.9</v>
      </c>
      <c r="AI39" s="50">
        <v>32.4</v>
      </c>
      <c r="AJ39" s="48">
        <v>49.1</v>
      </c>
      <c r="AK39" s="50">
        <v>0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48"/>
      <c r="ES39" s="50"/>
    </row>
    <row r="40" spans="1:149" x14ac:dyDescent="0.15">
      <c r="A40" s="44" t="s">
        <v>61</v>
      </c>
      <c r="B40" s="44" t="s">
        <v>62</v>
      </c>
      <c r="C40" s="44" t="s">
        <v>424</v>
      </c>
      <c r="D40">
        <v>2</v>
      </c>
      <c r="E40" s="50">
        <v>1618</v>
      </c>
      <c r="F40" s="50">
        <v>42</v>
      </c>
      <c r="G40" s="50">
        <v>55</v>
      </c>
      <c r="H40" s="50">
        <v>67</v>
      </c>
      <c r="I40" s="50">
        <v>52</v>
      </c>
      <c r="J40" s="50">
        <v>76</v>
      </c>
      <c r="K40" s="50">
        <v>64</v>
      </c>
      <c r="L40" s="50">
        <v>67</v>
      </c>
      <c r="M40" s="50">
        <v>85</v>
      </c>
      <c r="N40" s="50">
        <v>81</v>
      </c>
      <c r="O40" s="50">
        <v>108</v>
      </c>
      <c r="P40" s="50">
        <v>109</v>
      </c>
      <c r="Q40" s="50">
        <v>83</v>
      </c>
      <c r="R40" s="50">
        <v>72</v>
      </c>
      <c r="S40" s="50">
        <v>96</v>
      </c>
      <c r="T40" s="50">
        <v>130</v>
      </c>
      <c r="U40" s="50">
        <v>144</v>
      </c>
      <c r="V40" s="50">
        <v>124</v>
      </c>
      <c r="W40" s="50">
        <v>103</v>
      </c>
      <c r="X40" s="50">
        <v>42</v>
      </c>
      <c r="Y40" s="50">
        <v>16</v>
      </c>
      <c r="Z40" s="50">
        <v>1</v>
      </c>
      <c r="AA40" s="50">
        <v>1</v>
      </c>
      <c r="AB40" s="50">
        <v>0</v>
      </c>
      <c r="AC40" s="50">
        <v>2</v>
      </c>
      <c r="AD40" s="50">
        <v>164</v>
      </c>
      <c r="AE40" s="50">
        <v>797</v>
      </c>
      <c r="AF40" s="50">
        <v>657</v>
      </c>
      <c r="AG40" s="50">
        <v>10.1</v>
      </c>
      <c r="AH40" s="50">
        <v>49.3</v>
      </c>
      <c r="AI40" s="50">
        <v>40.6</v>
      </c>
      <c r="AJ40" s="48">
        <v>53</v>
      </c>
      <c r="AK40" s="50">
        <v>0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48"/>
      <c r="ES40" s="50"/>
    </row>
    <row r="41" spans="1:149" x14ac:dyDescent="0.15">
      <c r="A41" s="44" t="s">
        <v>63</v>
      </c>
      <c r="B41" s="44" t="s">
        <v>64</v>
      </c>
      <c r="C41" s="44" t="s">
        <v>425</v>
      </c>
      <c r="D41">
        <v>0</v>
      </c>
      <c r="E41" s="50">
        <v>7538</v>
      </c>
      <c r="F41" s="50">
        <v>231</v>
      </c>
      <c r="G41" s="50">
        <v>276</v>
      </c>
      <c r="H41" s="50">
        <v>252</v>
      </c>
      <c r="I41" s="50">
        <v>251</v>
      </c>
      <c r="J41" s="50">
        <v>430</v>
      </c>
      <c r="K41" s="50">
        <v>332</v>
      </c>
      <c r="L41" s="50">
        <v>339</v>
      </c>
      <c r="M41" s="50">
        <v>367</v>
      </c>
      <c r="N41" s="50">
        <v>498</v>
      </c>
      <c r="O41" s="50">
        <v>544</v>
      </c>
      <c r="P41" s="50">
        <v>549</v>
      </c>
      <c r="Q41" s="50">
        <v>491</v>
      </c>
      <c r="R41" s="50">
        <v>442</v>
      </c>
      <c r="S41" s="50">
        <v>499</v>
      </c>
      <c r="T41" s="50">
        <v>550</v>
      </c>
      <c r="U41" s="50">
        <v>548</v>
      </c>
      <c r="V41" s="50">
        <v>413</v>
      </c>
      <c r="W41" s="50">
        <v>290</v>
      </c>
      <c r="X41" s="50">
        <v>169</v>
      </c>
      <c r="Y41" s="50">
        <v>53</v>
      </c>
      <c r="Z41" s="50">
        <v>14</v>
      </c>
      <c r="AA41" s="50">
        <v>0</v>
      </c>
      <c r="AB41" s="50">
        <v>0</v>
      </c>
      <c r="AC41" s="50">
        <v>14</v>
      </c>
      <c r="AD41" s="50">
        <v>759</v>
      </c>
      <c r="AE41" s="50">
        <v>4243</v>
      </c>
      <c r="AF41" s="50">
        <v>2536</v>
      </c>
      <c r="AG41" s="50">
        <v>10.1</v>
      </c>
      <c r="AH41" s="50">
        <v>56.3</v>
      </c>
      <c r="AI41" s="50">
        <v>33.6</v>
      </c>
      <c r="AJ41" s="48">
        <v>50.3</v>
      </c>
      <c r="AK41" s="50">
        <v>104</v>
      </c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48"/>
      <c r="ES41" s="50"/>
    </row>
    <row r="42" spans="1:149" x14ac:dyDescent="0.15">
      <c r="A42" s="44" t="s">
        <v>63</v>
      </c>
      <c r="B42" s="44" t="s">
        <v>64</v>
      </c>
      <c r="C42" s="44" t="s">
        <v>425</v>
      </c>
      <c r="D42">
        <v>1</v>
      </c>
      <c r="E42" s="50">
        <v>3474</v>
      </c>
      <c r="F42" s="50">
        <v>125</v>
      </c>
      <c r="G42" s="50">
        <v>141</v>
      </c>
      <c r="H42" s="50">
        <v>126</v>
      </c>
      <c r="I42" s="50">
        <v>135</v>
      </c>
      <c r="J42" s="50">
        <v>199</v>
      </c>
      <c r="K42" s="50">
        <v>160</v>
      </c>
      <c r="L42" s="50">
        <v>172</v>
      </c>
      <c r="M42" s="50">
        <v>177</v>
      </c>
      <c r="N42" s="50">
        <v>255</v>
      </c>
      <c r="O42" s="50">
        <v>269</v>
      </c>
      <c r="P42" s="50">
        <v>255</v>
      </c>
      <c r="Q42" s="50">
        <v>252</v>
      </c>
      <c r="R42" s="50">
        <v>191</v>
      </c>
      <c r="S42" s="50">
        <v>250</v>
      </c>
      <c r="T42" s="50">
        <v>225</v>
      </c>
      <c r="U42" s="50">
        <v>222</v>
      </c>
      <c r="V42" s="50">
        <v>162</v>
      </c>
      <c r="W42" s="50">
        <v>103</v>
      </c>
      <c r="X42" s="50">
        <v>43</v>
      </c>
      <c r="Y42" s="50">
        <v>10</v>
      </c>
      <c r="Z42" s="50">
        <v>2</v>
      </c>
      <c r="AA42" s="50">
        <v>0</v>
      </c>
      <c r="AB42" s="50">
        <v>0</v>
      </c>
      <c r="AC42" s="50">
        <v>2</v>
      </c>
      <c r="AD42" s="50">
        <v>392</v>
      </c>
      <c r="AE42" s="50">
        <v>2065</v>
      </c>
      <c r="AF42" s="50">
        <v>1017</v>
      </c>
      <c r="AG42" s="50">
        <v>11.3</v>
      </c>
      <c r="AH42" s="50">
        <v>59.4</v>
      </c>
      <c r="AI42" s="50">
        <v>29.3</v>
      </c>
      <c r="AJ42" s="48">
        <v>47.8</v>
      </c>
      <c r="AK42" s="50">
        <v>0</v>
      </c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48"/>
      <c r="ES42" s="50"/>
    </row>
    <row r="43" spans="1:149" x14ac:dyDescent="0.15">
      <c r="A43" s="44" t="s">
        <v>63</v>
      </c>
      <c r="B43" s="44" t="s">
        <v>64</v>
      </c>
      <c r="C43" s="44" t="s">
        <v>425</v>
      </c>
      <c r="D43">
        <v>2</v>
      </c>
      <c r="E43" s="50">
        <v>4064</v>
      </c>
      <c r="F43" s="50">
        <v>106</v>
      </c>
      <c r="G43" s="50">
        <v>135</v>
      </c>
      <c r="H43" s="50">
        <v>126</v>
      </c>
      <c r="I43" s="50">
        <v>116</v>
      </c>
      <c r="J43" s="50">
        <v>231</v>
      </c>
      <c r="K43" s="50">
        <v>172</v>
      </c>
      <c r="L43" s="50">
        <v>167</v>
      </c>
      <c r="M43" s="50">
        <v>190</v>
      </c>
      <c r="N43" s="50">
        <v>243</v>
      </c>
      <c r="O43" s="50">
        <v>275</v>
      </c>
      <c r="P43" s="50">
        <v>294</v>
      </c>
      <c r="Q43" s="50">
        <v>239</v>
      </c>
      <c r="R43" s="50">
        <v>251</v>
      </c>
      <c r="S43" s="50">
        <v>249</v>
      </c>
      <c r="T43" s="50">
        <v>325</v>
      </c>
      <c r="U43" s="50">
        <v>326</v>
      </c>
      <c r="V43" s="50">
        <v>251</v>
      </c>
      <c r="W43" s="50">
        <v>187</v>
      </c>
      <c r="X43" s="50">
        <v>126</v>
      </c>
      <c r="Y43" s="50">
        <v>43</v>
      </c>
      <c r="Z43" s="50">
        <v>12</v>
      </c>
      <c r="AA43" s="50">
        <v>0</v>
      </c>
      <c r="AB43" s="50">
        <v>0</v>
      </c>
      <c r="AC43" s="50">
        <v>12</v>
      </c>
      <c r="AD43" s="50">
        <v>367</v>
      </c>
      <c r="AE43" s="50">
        <v>2178</v>
      </c>
      <c r="AF43" s="50">
        <v>1519</v>
      </c>
      <c r="AG43" s="50">
        <v>9</v>
      </c>
      <c r="AH43" s="50">
        <v>53.6</v>
      </c>
      <c r="AI43" s="50">
        <v>37.4</v>
      </c>
      <c r="AJ43" s="48">
        <v>52.4</v>
      </c>
      <c r="AK43" s="50">
        <v>0</v>
      </c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48"/>
      <c r="ES43" s="50"/>
    </row>
    <row r="44" spans="1:149" x14ac:dyDescent="0.15">
      <c r="A44" s="44" t="s">
        <v>65</v>
      </c>
      <c r="B44" s="44" t="s">
        <v>66</v>
      </c>
      <c r="C44" s="44" t="s">
        <v>426</v>
      </c>
      <c r="D44">
        <v>0</v>
      </c>
      <c r="E44" s="50">
        <v>5780</v>
      </c>
      <c r="F44" s="50">
        <v>203</v>
      </c>
      <c r="G44" s="50">
        <v>208</v>
      </c>
      <c r="H44" s="50">
        <v>207</v>
      </c>
      <c r="I44" s="50">
        <v>207</v>
      </c>
      <c r="J44" s="50">
        <v>315</v>
      </c>
      <c r="K44" s="50">
        <v>271</v>
      </c>
      <c r="L44" s="50">
        <v>300</v>
      </c>
      <c r="M44" s="50">
        <v>358</v>
      </c>
      <c r="N44" s="50">
        <v>386</v>
      </c>
      <c r="O44" s="50">
        <v>391</v>
      </c>
      <c r="P44" s="50">
        <v>367</v>
      </c>
      <c r="Q44" s="50">
        <v>355</v>
      </c>
      <c r="R44" s="50">
        <v>332</v>
      </c>
      <c r="S44" s="50">
        <v>388</v>
      </c>
      <c r="T44" s="50">
        <v>444</v>
      </c>
      <c r="U44" s="50">
        <v>376</v>
      </c>
      <c r="V44" s="50">
        <v>262</v>
      </c>
      <c r="W44" s="50">
        <v>246</v>
      </c>
      <c r="X44" s="50">
        <v>109</v>
      </c>
      <c r="Y44" s="50">
        <v>41</v>
      </c>
      <c r="Z44" s="50">
        <v>12</v>
      </c>
      <c r="AA44" s="50">
        <v>2</v>
      </c>
      <c r="AB44" s="50">
        <v>0</v>
      </c>
      <c r="AC44" s="50">
        <v>14</v>
      </c>
      <c r="AD44" s="50">
        <v>618</v>
      </c>
      <c r="AE44" s="50">
        <v>3282</v>
      </c>
      <c r="AF44" s="50">
        <v>1880</v>
      </c>
      <c r="AG44" s="50">
        <v>10.7</v>
      </c>
      <c r="AH44" s="50">
        <v>56.8</v>
      </c>
      <c r="AI44" s="50">
        <v>32.5</v>
      </c>
      <c r="AJ44" s="48">
        <v>49.2</v>
      </c>
      <c r="AK44" s="50">
        <v>107</v>
      </c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48"/>
      <c r="ES44" s="50"/>
    </row>
    <row r="45" spans="1:149" x14ac:dyDescent="0.15">
      <c r="A45" s="44" t="s">
        <v>65</v>
      </c>
      <c r="B45" s="44" t="s">
        <v>66</v>
      </c>
      <c r="C45" s="44" t="s">
        <v>426</v>
      </c>
      <c r="D45">
        <v>1</v>
      </c>
      <c r="E45" s="50">
        <v>2551</v>
      </c>
      <c r="F45" s="50">
        <v>90</v>
      </c>
      <c r="G45" s="50">
        <v>102</v>
      </c>
      <c r="H45" s="50">
        <v>100</v>
      </c>
      <c r="I45" s="50">
        <v>100</v>
      </c>
      <c r="J45" s="50">
        <v>142</v>
      </c>
      <c r="K45" s="50">
        <v>115</v>
      </c>
      <c r="L45" s="50">
        <v>125</v>
      </c>
      <c r="M45" s="50">
        <v>158</v>
      </c>
      <c r="N45" s="50">
        <v>192</v>
      </c>
      <c r="O45" s="50">
        <v>182</v>
      </c>
      <c r="P45" s="50">
        <v>176</v>
      </c>
      <c r="Q45" s="50">
        <v>168</v>
      </c>
      <c r="R45" s="50">
        <v>157</v>
      </c>
      <c r="S45" s="50">
        <v>179</v>
      </c>
      <c r="T45" s="50">
        <v>190</v>
      </c>
      <c r="U45" s="50">
        <v>153</v>
      </c>
      <c r="V45" s="50">
        <v>102</v>
      </c>
      <c r="W45" s="50">
        <v>76</v>
      </c>
      <c r="X45" s="50">
        <v>37</v>
      </c>
      <c r="Y45" s="50">
        <v>6</v>
      </c>
      <c r="Z45" s="50">
        <v>1</v>
      </c>
      <c r="AA45" s="50">
        <v>0</v>
      </c>
      <c r="AB45" s="50">
        <v>0</v>
      </c>
      <c r="AC45" s="50">
        <v>1</v>
      </c>
      <c r="AD45" s="50">
        <v>292</v>
      </c>
      <c r="AE45" s="50">
        <v>1515</v>
      </c>
      <c r="AF45" s="50">
        <v>744</v>
      </c>
      <c r="AG45" s="50">
        <v>11.4</v>
      </c>
      <c r="AH45" s="50">
        <v>59.4</v>
      </c>
      <c r="AI45" s="50">
        <v>29.2</v>
      </c>
      <c r="AJ45" s="48">
        <v>47.5</v>
      </c>
      <c r="AK45" s="50">
        <v>0</v>
      </c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48"/>
      <c r="ES45" s="50"/>
    </row>
    <row r="46" spans="1:149" x14ac:dyDescent="0.15">
      <c r="A46" s="44" t="s">
        <v>65</v>
      </c>
      <c r="B46" s="44" t="s">
        <v>66</v>
      </c>
      <c r="C46" s="44" t="s">
        <v>426</v>
      </c>
      <c r="D46">
        <v>2</v>
      </c>
      <c r="E46" s="50">
        <v>3229</v>
      </c>
      <c r="F46" s="50">
        <v>113</v>
      </c>
      <c r="G46" s="50">
        <v>106</v>
      </c>
      <c r="H46" s="50">
        <v>107</v>
      </c>
      <c r="I46" s="50">
        <v>107</v>
      </c>
      <c r="J46" s="50">
        <v>173</v>
      </c>
      <c r="K46" s="50">
        <v>156</v>
      </c>
      <c r="L46" s="50">
        <v>175</v>
      </c>
      <c r="M46" s="50">
        <v>200</v>
      </c>
      <c r="N46" s="50">
        <v>194</v>
      </c>
      <c r="O46" s="50">
        <v>209</v>
      </c>
      <c r="P46" s="50">
        <v>191</v>
      </c>
      <c r="Q46" s="50">
        <v>187</v>
      </c>
      <c r="R46" s="50">
        <v>175</v>
      </c>
      <c r="S46" s="50">
        <v>209</v>
      </c>
      <c r="T46" s="50">
        <v>254</v>
      </c>
      <c r="U46" s="50">
        <v>223</v>
      </c>
      <c r="V46" s="50">
        <v>160</v>
      </c>
      <c r="W46" s="50">
        <v>170</v>
      </c>
      <c r="X46" s="50">
        <v>72</v>
      </c>
      <c r="Y46" s="50">
        <v>35</v>
      </c>
      <c r="Z46" s="50">
        <v>11</v>
      </c>
      <c r="AA46" s="50">
        <v>2</v>
      </c>
      <c r="AB46" s="50">
        <v>0</v>
      </c>
      <c r="AC46" s="50">
        <v>13</v>
      </c>
      <c r="AD46" s="50">
        <v>326</v>
      </c>
      <c r="AE46" s="50">
        <v>1767</v>
      </c>
      <c r="AF46" s="50">
        <v>1136</v>
      </c>
      <c r="AG46" s="50">
        <v>10.1</v>
      </c>
      <c r="AH46" s="50">
        <v>54.7</v>
      </c>
      <c r="AI46" s="50">
        <v>35.200000000000003</v>
      </c>
      <c r="AJ46" s="48">
        <v>50.5</v>
      </c>
      <c r="AK46" s="50">
        <v>0</v>
      </c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48"/>
      <c r="ES46" s="50"/>
    </row>
    <row r="47" spans="1:149" x14ac:dyDescent="0.15">
      <c r="A47" s="44" t="s">
        <v>67</v>
      </c>
      <c r="B47" s="44" t="s">
        <v>68</v>
      </c>
      <c r="C47" s="44" t="s">
        <v>427</v>
      </c>
      <c r="D47">
        <v>0</v>
      </c>
      <c r="E47" s="50">
        <v>2208</v>
      </c>
      <c r="F47" s="50">
        <v>58</v>
      </c>
      <c r="G47" s="50">
        <v>89</v>
      </c>
      <c r="H47" s="50">
        <v>85</v>
      </c>
      <c r="I47" s="50">
        <v>70</v>
      </c>
      <c r="J47" s="50">
        <v>114</v>
      </c>
      <c r="K47" s="50">
        <v>91</v>
      </c>
      <c r="L47" s="50">
        <v>96</v>
      </c>
      <c r="M47" s="50">
        <v>123</v>
      </c>
      <c r="N47" s="50">
        <v>161</v>
      </c>
      <c r="O47" s="50">
        <v>151</v>
      </c>
      <c r="P47" s="50">
        <v>149</v>
      </c>
      <c r="Q47" s="50">
        <v>132</v>
      </c>
      <c r="R47" s="50">
        <v>141</v>
      </c>
      <c r="S47" s="50">
        <v>175</v>
      </c>
      <c r="T47" s="50">
        <v>168</v>
      </c>
      <c r="U47" s="50">
        <v>143</v>
      </c>
      <c r="V47" s="50">
        <v>118</v>
      </c>
      <c r="W47" s="50">
        <v>95</v>
      </c>
      <c r="X47" s="50">
        <v>36</v>
      </c>
      <c r="Y47" s="50">
        <v>12</v>
      </c>
      <c r="Z47" s="50">
        <v>1</v>
      </c>
      <c r="AA47" s="50">
        <v>0</v>
      </c>
      <c r="AB47" s="50">
        <v>0</v>
      </c>
      <c r="AC47" s="50">
        <v>1</v>
      </c>
      <c r="AD47" s="50">
        <v>232</v>
      </c>
      <c r="AE47" s="50">
        <v>1228</v>
      </c>
      <c r="AF47" s="50">
        <v>748</v>
      </c>
      <c r="AG47" s="50">
        <v>10.5</v>
      </c>
      <c r="AH47" s="50">
        <v>55.6</v>
      </c>
      <c r="AI47" s="50">
        <v>33.9</v>
      </c>
      <c r="AJ47" s="48">
        <v>50.2</v>
      </c>
      <c r="AK47" s="50">
        <v>101</v>
      </c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48"/>
      <c r="ES47" s="50"/>
    </row>
    <row r="48" spans="1:149" x14ac:dyDescent="0.15">
      <c r="A48" s="44" t="s">
        <v>67</v>
      </c>
      <c r="B48" s="44" t="s">
        <v>68</v>
      </c>
      <c r="C48" s="44" t="s">
        <v>427</v>
      </c>
      <c r="D48">
        <v>1</v>
      </c>
      <c r="E48" s="50">
        <v>1001</v>
      </c>
      <c r="F48" s="50">
        <v>33</v>
      </c>
      <c r="G48" s="50">
        <v>44</v>
      </c>
      <c r="H48" s="50">
        <v>34</v>
      </c>
      <c r="I48" s="50">
        <v>37</v>
      </c>
      <c r="J48" s="50">
        <v>47</v>
      </c>
      <c r="K48" s="50">
        <v>44</v>
      </c>
      <c r="L48" s="50">
        <v>56</v>
      </c>
      <c r="M48" s="50">
        <v>52</v>
      </c>
      <c r="N48" s="50">
        <v>78</v>
      </c>
      <c r="O48" s="50">
        <v>71</v>
      </c>
      <c r="P48" s="50">
        <v>75</v>
      </c>
      <c r="Q48" s="50">
        <v>61</v>
      </c>
      <c r="R48" s="50">
        <v>64</v>
      </c>
      <c r="S48" s="50">
        <v>79</v>
      </c>
      <c r="T48" s="50">
        <v>87</v>
      </c>
      <c r="U48" s="50">
        <v>61</v>
      </c>
      <c r="V48" s="50">
        <v>45</v>
      </c>
      <c r="W48" s="50">
        <v>25</v>
      </c>
      <c r="X48" s="50">
        <v>7</v>
      </c>
      <c r="Y48" s="50">
        <v>1</v>
      </c>
      <c r="Z48" s="50">
        <v>0</v>
      </c>
      <c r="AA48" s="50">
        <v>0</v>
      </c>
      <c r="AB48" s="50">
        <v>0</v>
      </c>
      <c r="AC48" s="50">
        <v>0</v>
      </c>
      <c r="AD48" s="50">
        <v>111</v>
      </c>
      <c r="AE48" s="50">
        <v>585</v>
      </c>
      <c r="AF48" s="50">
        <v>305</v>
      </c>
      <c r="AG48" s="50">
        <v>11.1</v>
      </c>
      <c r="AH48" s="50">
        <v>58.4</v>
      </c>
      <c r="AI48" s="50">
        <v>30.5</v>
      </c>
      <c r="AJ48" s="48">
        <v>48.1</v>
      </c>
      <c r="AK48" s="50">
        <v>0</v>
      </c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48"/>
      <c r="ES48" s="50"/>
    </row>
    <row r="49" spans="1:149" x14ac:dyDescent="0.15">
      <c r="A49" s="44" t="s">
        <v>67</v>
      </c>
      <c r="B49" s="44" t="s">
        <v>68</v>
      </c>
      <c r="C49" s="44" t="s">
        <v>427</v>
      </c>
      <c r="D49">
        <v>2</v>
      </c>
      <c r="E49" s="50">
        <v>1207</v>
      </c>
      <c r="F49" s="50">
        <v>25</v>
      </c>
      <c r="G49" s="50">
        <v>45</v>
      </c>
      <c r="H49" s="50">
        <v>51</v>
      </c>
      <c r="I49" s="50">
        <v>33</v>
      </c>
      <c r="J49" s="50">
        <v>67</v>
      </c>
      <c r="K49" s="50">
        <v>47</v>
      </c>
      <c r="L49" s="50">
        <v>40</v>
      </c>
      <c r="M49" s="50">
        <v>71</v>
      </c>
      <c r="N49" s="50">
        <v>83</v>
      </c>
      <c r="O49" s="50">
        <v>80</v>
      </c>
      <c r="P49" s="50">
        <v>74</v>
      </c>
      <c r="Q49" s="50">
        <v>71</v>
      </c>
      <c r="R49" s="50">
        <v>77</v>
      </c>
      <c r="S49" s="50">
        <v>96</v>
      </c>
      <c r="T49" s="50">
        <v>81</v>
      </c>
      <c r="U49" s="50">
        <v>82</v>
      </c>
      <c r="V49" s="50">
        <v>73</v>
      </c>
      <c r="W49" s="50">
        <v>70</v>
      </c>
      <c r="X49" s="50">
        <v>29</v>
      </c>
      <c r="Y49" s="50">
        <v>11</v>
      </c>
      <c r="Z49" s="50">
        <v>1</v>
      </c>
      <c r="AA49" s="50">
        <v>0</v>
      </c>
      <c r="AB49" s="50">
        <v>0</v>
      </c>
      <c r="AC49" s="50">
        <v>1</v>
      </c>
      <c r="AD49" s="50">
        <v>121</v>
      </c>
      <c r="AE49" s="50">
        <v>643</v>
      </c>
      <c r="AF49" s="50">
        <v>443</v>
      </c>
      <c r="AG49" s="50">
        <v>10</v>
      </c>
      <c r="AH49" s="50">
        <v>53.3</v>
      </c>
      <c r="AI49" s="50">
        <v>36.700000000000003</v>
      </c>
      <c r="AJ49" s="48">
        <v>51.9</v>
      </c>
      <c r="AK49" s="50">
        <v>0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48"/>
      <c r="ES49" s="50"/>
    </row>
    <row r="50" spans="1:149" x14ac:dyDescent="0.15">
      <c r="A50" s="44" t="s">
        <v>69</v>
      </c>
      <c r="B50" s="44" t="s">
        <v>70</v>
      </c>
      <c r="C50" s="44" t="s">
        <v>428</v>
      </c>
      <c r="D50">
        <v>0</v>
      </c>
      <c r="E50" s="50">
        <v>271</v>
      </c>
      <c r="F50" s="50">
        <v>0</v>
      </c>
      <c r="G50" s="50">
        <v>1</v>
      </c>
      <c r="H50" s="50">
        <v>1</v>
      </c>
      <c r="I50" s="50">
        <v>5</v>
      </c>
      <c r="J50" s="50">
        <v>6</v>
      </c>
      <c r="K50" s="50">
        <v>7</v>
      </c>
      <c r="L50" s="50">
        <v>9</v>
      </c>
      <c r="M50" s="50">
        <v>5</v>
      </c>
      <c r="N50" s="50">
        <v>3</v>
      </c>
      <c r="O50" s="50">
        <v>9</v>
      </c>
      <c r="P50" s="50">
        <v>15</v>
      </c>
      <c r="Q50" s="50">
        <v>19</v>
      </c>
      <c r="R50" s="50">
        <v>29</v>
      </c>
      <c r="S50" s="50">
        <v>40</v>
      </c>
      <c r="T50" s="50">
        <v>35</v>
      </c>
      <c r="U50" s="50">
        <v>24</v>
      </c>
      <c r="V50" s="50">
        <v>27</v>
      </c>
      <c r="W50" s="50">
        <v>26</v>
      </c>
      <c r="X50" s="50">
        <v>8</v>
      </c>
      <c r="Y50" s="50">
        <v>2</v>
      </c>
      <c r="Z50" s="50">
        <v>0</v>
      </c>
      <c r="AA50" s="50">
        <v>0</v>
      </c>
      <c r="AB50" s="50">
        <v>0</v>
      </c>
      <c r="AC50" s="50">
        <v>0</v>
      </c>
      <c r="AD50" s="50">
        <v>2</v>
      </c>
      <c r="AE50" s="50">
        <v>107</v>
      </c>
      <c r="AF50" s="50">
        <v>162</v>
      </c>
      <c r="AG50" s="50">
        <v>0.7</v>
      </c>
      <c r="AH50" s="50">
        <v>39.5</v>
      </c>
      <c r="AI50" s="50">
        <v>59.8</v>
      </c>
      <c r="AJ50" s="48">
        <v>64.7</v>
      </c>
      <c r="AK50" s="50">
        <v>99</v>
      </c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48"/>
      <c r="ES50" s="50"/>
    </row>
    <row r="51" spans="1:149" x14ac:dyDescent="0.15">
      <c r="A51" s="44" t="s">
        <v>69</v>
      </c>
      <c r="B51" s="44" t="s">
        <v>70</v>
      </c>
      <c r="C51" s="44" t="s">
        <v>428</v>
      </c>
      <c r="D51">
        <v>1</v>
      </c>
      <c r="E51" s="50">
        <v>130</v>
      </c>
      <c r="F51" s="50">
        <v>0</v>
      </c>
      <c r="G51" s="50">
        <v>1</v>
      </c>
      <c r="H51" s="50">
        <v>0</v>
      </c>
      <c r="I51" s="50">
        <v>3</v>
      </c>
      <c r="J51" s="50">
        <v>2</v>
      </c>
      <c r="K51" s="50">
        <v>3</v>
      </c>
      <c r="L51" s="50">
        <v>6</v>
      </c>
      <c r="M51" s="50">
        <v>3</v>
      </c>
      <c r="N51" s="50">
        <v>2</v>
      </c>
      <c r="O51" s="50">
        <v>6</v>
      </c>
      <c r="P51" s="50">
        <v>7</v>
      </c>
      <c r="Q51" s="50">
        <v>8</v>
      </c>
      <c r="R51" s="50">
        <v>17</v>
      </c>
      <c r="S51" s="50">
        <v>19</v>
      </c>
      <c r="T51" s="50">
        <v>24</v>
      </c>
      <c r="U51" s="50">
        <v>8</v>
      </c>
      <c r="V51" s="50">
        <v>10</v>
      </c>
      <c r="W51" s="50">
        <v>9</v>
      </c>
      <c r="X51" s="50">
        <v>1</v>
      </c>
      <c r="Y51" s="50">
        <v>1</v>
      </c>
      <c r="Z51" s="50">
        <v>0</v>
      </c>
      <c r="AA51" s="50">
        <v>0</v>
      </c>
      <c r="AB51" s="50">
        <v>0</v>
      </c>
      <c r="AC51" s="50">
        <v>0</v>
      </c>
      <c r="AD51" s="50">
        <v>1</v>
      </c>
      <c r="AE51" s="50">
        <v>57</v>
      </c>
      <c r="AF51" s="50">
        <v>72</v>
      </c>
      <c r="AG51" s="50">
        <v>0.8</v>
      </c>
      <c r="AH51" s="50">
        <v>43.8</v>
      </c>
      <c r="AI51" s="50">
        <v>55.4</v>
      </c>
      <c r="AJ51" s="48">
        <v>62.5</v>
      </c>
      <c r="AK51" s="50">
        <v>0</v>
      </c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48"/>
      <c r="ES51" s="50"/>
    </row>
    <row r="52" spans="1:149" x14ac:dyDescent="0.15">
      <c r="A52" s="44" t="s">
        <v>69</v>
      </c>
      <c r="B52" s="44" t="s">
        <v>70</v>
      </c>
      <c r="C52" s="44" t="s">
        <v>428</v>
      </c>
      <c r="D52">
        <v>2</v>
      </c>
      <c r="E52" s="50">
        <v>141</v>
      </c>
      <c r="F52" s="50">
        <v>0</v>
      </c>
      <c r="G52" s="50">
        <v>0</v>
      </c>
      <c r="H52" s="50">
        <v>1</v>
      </c>
      <c r="I52" s="50">
        <v>2</v>
      </c>
      <c r="J52" s="50">
        <v>4</v>
      </c>
      <c r="K52" s="50">
        <v>4</v>
      </c>
      <c r="L52" s="50">
        <v>3</v>
      </c>
      <c r="M52" s="50">
        <v>2</v>
      </c>
      <c r="N52" s="50">
        <v>1</v>
      </c>
      <c r="O52" s="50">
        <v>3</v>
      </c>
      <c r="P52" s="50">
        <v>8</v>
      </c>
      <c r="Q52" s="50">
        <v>11</v>
      </c>
      <c r="R52" s="50">
        <v>12</v>
      </c>
      <c r="S52" s="50">
        <v>21</v>
      </c>
      <c r="T52" s="50">
        <v>11</v>
      </c>
      <c r="U52" s="50">
        <v>16</v>
      </c>
      <c r="V52" s="50">
        <v>17</v>
      </c>
      <c r="W52" s="50">
        <v>17</v>
      </c>
      <c r="X52" s="50">
        <v>7</v>
      </c>
      <c r="Y52" s="50">
        <v>1</v>
      </c>
      <c r="Z52" s="50">
        <v>0</v>
      </c>
      <c r="AA52" s="50">
        <v>0</v>
      </c>
      <c r="AB52" s="50">
        <v>0</v>
      </c>
      <c r="AC52" s="50">
        <v>0</v>
      </c>
      <c r="AD52" s="50">
        <v>1</v>
      </c>
      <c r="AE52" s="50">
        <v>50</v>
      </c>
      <c r="AF52" s="50">
        <v>90</v>
      </c>
      <c r="AG52" s="50">
        <v>0.7</v>
      </c>
      <c r="AH52" s="50">
        <v>35.5</v>
      </c>
      <c r="AI52" s="50">
        <v>63.8</v>
      </c>
      <c r="AJ52" s="48">
        <v>66.7</v>
      </c>
      <c r="AK52" s="50">
        <v>0</v>
      </c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48"/>
      <c r="ES52" s="50"/>
    </row>
    <row r="53" spans="1:149" x14ac:dyDescent="0.15">
      <c r="A53" s="44" t="s">
        <v>71</v>
      </c>
      <c r="B53" s="44" t="s">
        <v>72</v>
      </c>
      <c r="C53" s="44" t="s">
        <v>429</v>
      </c>
      <c r="D53">
        <v>0</v>
      </c>
      <c r="E53" s="50">
        <v>220</v>
      </c>
      <c r="F53" s="50">
        <v>2</v>
      </c>
      <c r="G53" s="50">
        <v>0</v>
      </c>
      <c r="H53" s="50">
        <v>1</v>
      </c>
      <c r="I53" s="50">
        <v>1</v>
      </c>
      <c r="J53" s="50">
        <v>1</v>
      </c>
      <c r="K53" s="50">
        <v>2</v>
      </c>
      <c r="L53" s="50">
        <v>6</v>
      </c>
      <c r="M53" s="50">
        <v>10</v>
      </c>
      <c r="N53" s="50">
        <v>11</v>
      </c>
      <c r="O53" s="50">
        <v>6</v>
      </c>
      <c r="P53" s="50">
        <v>5</v>
      </c>
      <c r="Q53" s="50">
        <v>15</v>
      </c>
      <c r="R53" s="50">
        <v>8</v>
      </c>
      <c r="S53" s="50">
        <v>34</v>
      </c>
      <c r="T53" s="50">
        <v>31</v>
      </c>
      <c r="U53" s="50">
        <v>25</v>
      </c>
      <c r="V53" s="50">
        <v>25</v>
      </c>
      <c r="W53" s="50">
        <v>20</v>
      </c>
      <c r="X53" s="50">
        <v>12</v>
      </c>
      <c r="Y53" s="50">
        <v>5</v>
      </c>
      <c r="Z53" s="50">
        <v>0</v>
      </c>
      <c r="AA53" s="50">
        <v>0</v>
      </c>
      <c r="AB53" s="50">
        <v>0</v>
      </c>
      <c r="AC53" s="50">
        <v>0</v>
      </c>
      <c r="AD53" s="50">
        <v>3</v>
      </c>
      <c r="AE53" s="50">
        <v>65</v>
      </c>
      <c r="AF53" s="50">
        <v>152</v>
      </c>
      <c r="AG53" s="50">
        <v>1.4</v>
      </c>
      <c r="AH53" s="50">
        <v>29.5</v>
      </c>
      <c r="AI53" s="50">
        <v>69.099999999999994</v>
      </c>
      <c r="AJ53" s="48">
        <v>67.400000000000006</v>
      </c>
      <c r="AK53" s="50">
        <v>99</v>
      </c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48"/>
      <c r="ES53" s="50"/>
    </row>
    <row r="54" spans="1:149" x14ac:dyDescent="0.15">
      <c r="A54" s="44" t="s">
        <v>71</v>
      </c>
      <c r="B54" s="44" t="s">
        <v>72</v>
      </c>
      <c r="C54" s="44" t="s">
        <v>429</v>
      </c>
      <c r="D54">
        <v>1</v>
      </c>
      <c r="E54" s="50">
        <v>101</v>
      </c>
      <c r="F54" s="50">
        <v>1</v>
      </c>
      <c r="G54" s="50">
        <v>0</v>
      </c>
      <c r="H54" s="50">
        <v>0</v>
      </c>
      <c r="I54" s="50">
        <v>1</v>
      </c>
      <c r="J54" s="50">
        <v>1</v>
      </c>
      <c r="K54" s="50">
        <v>1</v>
      </c>
      <c r="L54" s="50">
        <v>3</v>
      </c>
      <c r="M54" s="50">
        <v>7</v>
      </c>
      <c r="N54" s="50">
        <v>3</v>
      </c>
      <c r="O54" s="50">
        <v>4</v>
      </c>
      <c r="P54" s="50">
        <v>1</v>
      </c>
      <c r="Q54" s="50">
        <v>8</v>
      </c>
      <c r="R54" s="50">
        <v>4</v>
      </c>
      <c r="S54" s="50">
        <v>17</v>
      </c>
      <c r="T54" s="50">
        <v>18</v>
      </c>
      <c r="U54" s="50">
        <v>9</v>
      </c>
      <c r="V54" s="50">
        <v>11</v>
      </c>
      <c r="W54" s="50">
        <v>10</v>
      </c>
      <c r="X54" s="50">
        <v>1</v>
      </c>
      <c r="Y54" s="50">
        <v>1</v>
      </c>
      <c r="Z54" s="50">
        <v>0</v>
      </c>
      <c r="AA54" s="50">
        <v>0</v>
      </c>
      <c r="AB54" s="50">
        <v>0</v>
      </c>
      <c r="AC54" s="50">
        <v>0</v>
      </c>
      <c r="AD54" s="50">
        <v>1</v>
      </c>
      <c r="AE54" s="50">
        <v>33</v>
      </c>
      <c r="AF54" s="50">
        <v>67</v>
      </c>
      <c r="AG54" s="50">
        <v>1</v>
      </c>
      <c r="AH54" s="50">
        <v>32.700000000000003</v>
      </c>
      <c r="AI54" s="50">
        <v>66.3</v>
      </c>
      <c r="AJ54" s="48">
        <v>65</v>
      </c>
      <c r="AK54" s="50">
        <v>0</v>
      </c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48"/>
      <c r="ES54" s="50"/>
    </row>
    <row r="55" spans="1:149" x14ac:dyDescent="0.15">
      <c r="A55" s="44" t="s">
        <v>71</v>
      </c>
      <c r="B55" s="44" t="s">
        <v>72</v>
      </c>
      <c r="C55" s="44" t="s">
        <v>429</v>
      </c>
      <c r="D55">
        <v>2</v>
      </c>
      <c r="E55" s="50">
        <v>119</v>
      </c>
      <c r="F55" s="50">
        <v>1</v>
      </c>
      <c r="G55" s="50">
        <v>0</v>
      </c>
      <c r="H55" s="50">
        <v>1</v>
      </c>
      <c r="I55" s="50">
        <v>0</v>
      </c>
      <c r="J55" s="50">
        <v>0</v>
      </c>
      <c r="K55" s="50">
        <v>1</v>
      </c>
      <c r="L55" s="50">
        <v>3</v>
      </c>
      <c r="M55" s="50">
        <v>3</v>
      </c>
      <c r="N55" s="50">
        <v>8</v>
      </c>
      <c r="O55" s="50">
        <v>2</v>
      </c>
      <c r="P55" s="50">
        <v>4</v>
      </c>
      <c r="Q55" s="50">
        <v>7</v>
      </c>
      <c r="R55" s="50">
        <v>4</v>
      </c>
      <c r="S55" s="50">
        <v>17</v>
      </c>
      <c r="T55" s="50">
        <v>13</v>
      </c>
      <c r="U55" s="50">
        <v>16</v>
      </c>
      <c r="V55" s="50">
        <v>14</v>
      </c>
      <c r="W55" s="50">
        <v>10</v>
      </c>
      <c r="X55" s="50">
        <v>11</v>
      </c>
      <c r="Y55" s="50">
        <v>4</v>
      </c>
      <c r="Z55" s="50">
        <v>0</v>
      </c>
      <c r="AA55" s="50">
        <v>0</v>
      </c>
      <c r="AB55" s="50">
        <v>0</v>
      </c>
      <c r="AC55" s="50">
        <v>0</v>
      </c>
      <c r="AD55" s="50">
        <v>2</v>
      </c>
      <c r="AE55" s="50">
        <v>32</v>
      </c>
      <c r="AF55" s="50">
        <v>85</v>
      </c>
      <c r="AG55" s="50">
        <v>1.7</v>
      </c>
      <c r="AH55" s="50">
        <v>26.9</v>
      </c>
      <c r="AI55" s="50">
        <v>71.400000000000006</v>
      </c>
      <c r="AJ55" s="48">
        <v>69.400000000000006</v>
      </c>
      <c r="AK55" s="50">
        <v>0</v>
      </c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48"/>
      <c r="ES55" s="50"/>
    </row>
    <row r="56" spans="1:149" x14ac:dyDescent="0.15">
      <c r="A56" s="44" t="s">
        <v>73</v>
      </c>
      <c r="B56" s="44" t="s">
        <v>74</v>
      </c>
      <c r="C56" s="44" t="s">
        <v>430</v>
      </c>
      <c r="D56">
        <v>0</v>
      </c>
      <c r="E56" s="50">
        <v>143</v>
      </c>
      <c r="F56" s="50">
        <v>3</v>
      </c>
      <c r="G56" s="50">
        <v>0</v>
      </c>
      <c r="H56" s="50">
        <v>0</v>
      </c>
      <c r="I56" s="50">
        <v>2</v>
      </c>
      <c r="J56" s="50">
        <v>4</v>
      </c>
      <c r="K56" s="50">
        <v>4</v>
      </c>
      <c r="L56" s="50">
        <v>9</v>
      </c>
      <c r="M56" s="50">
        <v>4</v>
      </c>
      <c r="N56" s="50">
        <v>5</v>
      </c>
      <c r="O56" s="50">
        <v>3</v>
      </c>
      <c r="P56" s="50">
        <v>10</v>
      </c>
      <c r="Q56" s="50">
        <v>14</v>
      </c>
      <c r="R56" s="50">
        <v>13</v>
      </c>
      <c r="S56" s="50">
        <v>15</v>
      </c>
      <c r="T56" s="50">
        <v>16</v>
      </c>
      <c r="U56" s="50">
        <v>14</v>
      </c>
      <c r="V56" s="50">
        <v>11</v>
      </c>
      <c r="W56" s="50">
        <v>6</v>
      </c>
      <c r="X56" s="50">
        <v>8</v>
      </c>
      <c r="Y56" s="50">
        <v>2</v>
      </c>
      <c r="Z56" s="50">
        <v>0</v>
      </c>
      <c r="AA56" s="50">
        <v>0</v>
      </c>
      <c r="AB56" s="50">
        <v>0</v>
      </c>
      <c r="AC56" s="50">
        <v>0</v>
      </c>
      <c r="AD56" s="50">
        <v>3</v>
      </c>
      <c r="AE56" s="50">
        <v>68</v>
      </c>
      <c r="AF56" s="50">
        <v>72</v>
      </c>
      <c r="AG56" s="50">
        <v>2.1</v>
      </c>
      <c r="AH56" s="50">
        <v>47.6</v>
      </c>
      <c r="AI56" s="50">
        <v>50.3</v>
      </c>
      <c r="AJ56" s="48">
        <v>61</v>
      </c>
      <c r="AK56" s="50">
        <v>96</v>
      </c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48"/>
      <c r="ES56" s="50"/>
    </row>
    <row r="57" spans="1:149" x14ac:dyDescent="0.15">
      <c r="A57" s="44" t="s">
        <v>73</v>
      </c>
      <c r="B57" s="44" t="s">
        <v>74</v>
      </c>
      <c r="C57" s="44" t="s">
        <v>430</v>
      </c>
      <c r="D57">
        <v>1</v>
      </c>
      <c r="E57" s="50">
        <v>72</v>
      </c>
      <c r="F57" s="50">
        <v>2</v>
      </c>
      <c r="G57" s="50">
        <v>0</v>
      </c>
      <c r="H57" s="50">
        <v>0</v>
      </c>
      <c r="I57" s="50">
        <v>2</v>
      </c>
      <c r="J57" s="50">
        <v>2</v>
      </c>
      <c r="K57" s="50">
        <v>4</v>
      </c>
      <c r="L57" s="50">
        <v>4</v>
      </c>
      <c r="M57" s="50">
        <v>1</v>
      </c>
      <c r="N57" s="50">
        <v>3</v>
      </c>
      <c r="O57" s="50">
        <v>3</v>
      </c>
      <c r="P57" s="50">
        <v>4</v>
      </c>
      <c r="Q57" s="50">
        <v>9</v>
      </c>
      <c r="R57" s="50">
        <v>8</v>
      </c>
      <c r="S57" s="50">
        <v>7</v>
      </c>
      <c r="T57" s="50">
        <v>8</v>
      </c>
      <c r="U57" s="50">
        <v>6</v>
      </c>
      <c r="V57" s="50">
        <v>5</v>
      </c>
      <c r="W57" s="50">
        <v>0</v>
      </c>
      <c r="X57" s="50">
        <v>4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2</v>
      </c>
      <c r="AE57" s="50">
        <v>40</v>
      </c>
      <c r="AF57" s="50">
        <v>30</v>
      </c>
      <c r="AG57" s="50">
        <v>2.8</v>
      </c>
      <c r="AH57" s="50">
        <v>55.6</v>
      </c>
      <c r="AI57" s="50">
        <v>41.7</v>
      </c>
      <c r="AJ57" s="48">
        <v>57.4</v>
      </c>
      <c r="AK57" s="50">
        <v>0</v>
      </c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48"/>
      <c r="ES57" s="50"/>
    </row>
    <row r="58" spans="1:149" x14ac:dyDescent="0.15">
      <c r="A58" s="44" t="s">
        <v>73</v>
      </c>
      <c r="B58" s="44" t="s">
        <v>74</v>
      </c>
      <c r="C58" s="44" t="s">
        <v>430</v>
      </c>
      <c r="D58">
        <v>2</v>
      </c>
      <c r="E58" s="50">
        <v>71</v>
      </c>
      <c r="F58" s="50">
        <v>1</v>
      </c>
      <c r="G58" s="50">
        <v>0</v>
      </c>
      <c r="H58" s="50">
        <v>0</v>
      </c>
      <c r="I58" s="50">
        <v>0</v>
      </c>
      <c r="J58" s="50">
        <v>2</v>
      </c>
      <c r="K58" s="50">
        <v>0</v>
      </c>
      <c r="L58" s="50">
        <v>5</v>
      </c>
      <c r="M58" s="50">
        <v>3</v>
      </c>
      <c r="N58" s="50">
        <v>2</v>
      </c>
      <c r="O58" s="50">
        <v>0</v>
      </c>
      <c r="P58" s="50">
        <v>6</v>
      </c>
      <c r="Q58" s="50">
        <v>5</v>
      </c>
      <c r="R58" s="50">
        <v>5</v>
      </c>
      <c r="S58" s="50">
        <v>8</v>
      </c>
      <c r="T58" s="50">
        <v>8</v>
      </c>
      <c r="U58" s="50">
        <v>8</v>
      </c>
      <c r="V58" s="50">
        <v>6</v>
      </c>
      <c r="W58" s="50">
        <v>6</v>
      </c>
      <c r="X58" s="50">
        <v>4</v>
      </c>
      <c r="Y58" s="50">
        <v>2</v>
      </c>
      <c r="Z58" s="50">
        <v>0</v>
      </c>
      <c r="AA58" s="50">
        <v>0</v>
      </c>
      <c r="AB58" s="50">
        <v>0</v>
      </c>
      <c r="AC58" s="50">
        <v>0</v>
      </c>
      <c r="AD58" s="50">
        <v>1</v>
      </c>
      <c r="AE58" s="50">
        <v>28</v>
      </c>
      <c r="AF58" s="50">
        <v>42</v>
      </c>
      <c r="AG58" s="50">
        <v>1.4</v>
      </c>
      <c r="AH58" s="50">
        <v>39.4</v>
      </c>
      <c r="AI58" s="50">
        <v>59.2</v>
      </c>
      <c r="AJ58" s="48">
        <v>64.7</v>
      </c>
      <c r="AK58" s="50">
        <v>0</v>
      </c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48"/>
      <c r="ES58" s="50"/>
    </row>
    <row r="59" spans="1:149" x14ac:dyDescent="0.15">
      <c r="A59" s="44" t="s">
        <v>75</v>
      </c>
      <c r="B59" s="44" t="s">
        <v>76</v>
      </c>
      <c r="C59" s="44" t="s">
        <v>431</v>
      </c>
      <c r="D59">
        <v>0</v>
      </c>
      <c r="E59" s="50">
        <v>2987</v>
      </c>
      <c r="F59" s="50">
        <v>131</v>
      </c>
      <c r="G59" s="50">
        <v>115</v>
      </c>
      <c r="H59" s="50">
        <v>134</v>
      </c>
      <c r="I59" s="50">
        <v>163</v>
      </c>
      <c r="J59" s="50">
        <v>192</v>
      </c>
      <c r="K59" s="50">
        <v>140</v>
      </c>
      <c r="L59" s="50">
        <v>157</v>
      </c>
      <c r="M59" s="50">
        <v>135</v>
      </c>
      <c r="N59" s="50">
        <v>213</v>
      </c>
      <c r="O59" s="50">
        <v>257</v>
      </c>
      <c r="P59" s="50">
        <v>199</v>
      </c>
      <c r="Q59" s="50">
        <v>213</v>
      </c>
      <c r="R59" s="50">
        <v>193</v>
      </c>
      <c r="S59" s="50">
        <v>178</v>
      </c>
      <c r="T59" s="50">
        <v>221</v>
      </c>
      <c r="U59" s="50">
        <v>162</v>
      </c>
      <c r="V59" s="50">
        <v>87</v>
      </c>
      <c r="W59" s="50">
        <v>59</v>
      </c>
      <c r="X59" s="50">
        <v>31</v>
      </c>
      <c r="Y59" s="50">
        <v>6</v>
      </c>
      <c r="Z59" s="50">
        <v>1</v>
      </c>
      <c r="AA59" s="50">
        <v>0</v>
      </c>
      <c r="AB59" s="50">
        <v>0</v>
      </c>
      <c r="AC59" s="50">
        <v>1</v>
      </c>
      <c r="AD59" s="50">
        <v>380</v>
      </c>
      <c r="AE59" s="50">
        <v>1862</v>
      </c>
      <c r="AF59" s="50">
        <v>745</v>
      </c>
      <c r="AG59" s="50">
        <v>12.7</v>
      </c>
      <c r="AH59" s="50">
        <v>62.3</v>
      </c>
      <c r="AI59" s="50">
        <v>24.9</v>
      </c>
      <c r="AJ59" s="48">
        <v>45.2</v>
      </c>
      <c r="AK59" s="50">
        <v>101</v>
      </c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48"/>
      <c r="ES59" s="50"/>
    </row>
    <row r="60" spans="1:149" x14ac:dyDescent="0.15">
      <c r="A60" s="44" t="s">
        <v>75</v>
      </c>
      <c r="B60" s="44" t="s">
        <v>76</v>
      </c>
      <c r="C60" s="44" t="s">
        <v>431</v>
      </c>
      <c r="D60">
        <v>1</v>
      </c>
      <c r="E60" s="50">
        <v>1448</v>
      </c>
      <c r="F60" s="50">
        <v>66</v>
      </c>
      <c r="G60" s="50">
        <v>65</v>
      </c>
      <c r="H60" s="50">
        <v>68</v>
      </c>
      <c r="I60" s="50">
        <v>77</v>
      </c>
      <c r="J60" s="50">
        <v>107</v>
      </c>
      <c r="K60" s="50">
        <v>67</v>
      </c>
      <c r="L60" s="50">
        <v>78</v>
      </c>
      <c r="M60" s="50">
        <v>73</v>
      </c>
      <c r="N60" s="50">
        <v>95</v>
      </c>
      <c r="O60" s="50">
        <v>122</v>
      </c>
      <c r="P60" s="50">
        <v>93</v>
      </c>
      <c r="Q60" s="50">
        <v>109</v>
      </c>
      <c r="R60" s="50">
        <v>102</v>
      </c>
      <c r="S60" s="50">
        <v>88</v>
      </c>
      <c r="T60" s="50">
        <v>99</v>
      </c>
      <c r="U60" s="50">
        <v>72</v>
      </c>
      <c r="V60" s="50">
        <v>42</v>
      </c>
      <c r="W60" s="50">
        <v>16</v>
      </c>
      <c r="X60" s="50">
        <v>8</v>
      </c>
      <c r="Y60" s="50">
        <v>1</v>
      </c>
      <c r="Z60" s="50">
        <v>0</v>
      </c>
      <c r="AA60" s="50">
        <v>0</v>
      </c>
      <c r="AB60" s="50">
        <v>0</v>
      </c>
      <c r="AC60" s="50">
        <v>0</v>
      </c>
      <c r="AD60" s="50">
        <v>199</v>
      </c>
      <c r="AE60" s="50">
        <v>923</v>
      </c>
      <c r="AF60" s="50">
        <v>326</v>
      </c>
      <c r="AG60" s="50">
        <v>13.7</v>
      </c>
      <c r="AH60" s="50">
        <v>63.7</v>
      </c>
      <c r="AI60" s="50">
        <v>22.5</v>
      </c>
      <c r="AJ60" s="48">
        <v>43.8</v>
      </c>
      <c r="AK60" s="50">
        <v>0</v>
      </c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48"/>
      <c r="ES60" s="50"/>
    </row>
    <row r="61" spans="1:149" x14ac:dyDescent="0.15">
      <c r="A61" s="44" t="s">
        <v>75</v>
      </c>
      <c r="B61" s="44" t="s">
        <v>76</v>
      </c>
      <c r="C61" s="44" t="s">
        <v>431</v>
      </c>
      <c r="D61">
        <v>2</v>
      </c>
      <c r="E61" s="50">
        <v>1539</v>
      </c>
      <c r="F61" s="50">
        <v>65</v>
      </c>
      <c r="G61" s="50">
        <v>50</v>
      </c>
      <c r="H61" s="50">
        <v>66</v>
      </c>
      <c r="I61" s="50">
        <v>86</v>
      </c>
      <c r="J61" s="50">
        <v>85</v>
      </c>
      <c r="K61" s="50">
        <v>73</v>
      </c>
      <c r="L61" s="50">
        <v>79</v>
      </c>
      <c r="M61" s="50">
        <v>62</v>
      </c>
      <c r="N61" s="50">
        <v>118</v>
      </c>
      <c r="O61" s="50">
        <v>135</v>
      </c>
      <c r="P61" s="50">
        <v>106</v>
      </c>
      <c r="Q61" s="50">
        <v>104</v>
      </c>
      <c r="R61" s="50">
        <v>91</v>
      </c>
      <c r="S61" s="50">
        <v>90</v>
      </c>
      <c r="T61" s="50">
        <v>122</v>
      </c>
      <c r="U61" s="50">
        <v>90</v>
      </c>
      <c r="V61" s="50">
        <v>45</v>
      </c>
      <c r="W61" s="50">
        <v>43</v>
      </c>
      <c r="X61" s="50">
        <v>23</v>
      </c>
      <c r="Y61" s="50">
        <v>5</v>
      </c>
      <c r="Z61" s="50">
        <v>1</v>
      </c>
      <c r="AA61" s="50">
        <v>0</v>
      </c>
      <c r="AB61" s="50">
        <v>0</v>
      </c>
      <c r="AC61" s="50">
        <v>1</v>
      </c>
      <c r="AD61" s="50">
        <v>181</v>
      </c>
      <c r="AE61" s="50">
        <v>939</v>
      </c>
      <c r="AF61" s="50">
        <v>419</v>
      </c>
      <c r="AG61" s="50">
        <v>11.8</v>
      </c>
      <c r="AH61" s="50">
        <v>61</v>
      </c>
      <c r="AI61" s="50">
        <v>27.2</v>
      </c>
      <c r="AJ61" s="48">
        <v>46.6</v>
      </c>
      <c r="AK61" s="50">
        <v>0</v>
      </c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48"/>
      <c r="ES61" s="50"/>
    </row>
    <row r="62" spans="1:149" x14ac:dyDescent="0.15">
      <c r="A62" s="44" t="s">
        <v>77</v>
      </c>
      <c r="B62" s="44" t="s">
        <v>78</v>
      </c>
      <c r="C62" s="44" t="s">
        <v>413</v>
      </c>
      <c r="D62">
        <v>0</v>
      </c>
      <c r="E62" s="50">
        <v>76521</v>
      </c>
      <c r="F62" s="50">
        <v>2283</v>
      </c>
      <c r="G62" s="50">
        <v>2626</v>
      </c>
      <c r="H62" s="50">
        <v>2778</v>
      </c>
      <c r="I62" s="50">
        <v>3302</v>
      </c>
      <c r="J62" s="50">
        <v>5790</v>
      </c>
      <c r="K62" s="50">
        <v>4469</v>
      </c>
      <c r="L62" s="50">
        <v>4071</v>
      </c>
      <c r="M62" s="50">
        <v>4474</v>
      </c>
      <c r="N62" s="50">
        <v>5147</v>
      </c>
      <c r="O62" s="50">
        <v>5763</v>
      </c>
      <c r="P62" s="50">
        <v>5075</v>
      </c>
      <c r="Q62" s="50">
        <v>4577</v>
      </c>
      <c r="R62" s="50">
        <v>3920</v>
      </c>
      <c r="S62" s="50">
        <v>4441</v>
      </c>
      <c r="T62" s="50">
        <v>5027</v>
      </c>
      <c r="U62" s="50">
        <v>4604</v>
      </c>
      <c r="V62" s="50">
        <v>3619</v>
      </c>
      <c r="W62" s="50">
        <v>2690</v>
      </c>
      <c r="X62" s="50">
        <v>1356</v>
      </c>
      <c r="Y62" s="50">
        <v>439</v>
      </c>
      <c r="Z62" s="50">
        <v>59</v>
      </c>
      <c r="AA62" s="50">
        <v>11</v>
      </c>
      <c r="AB62" s="50">
        <v>0</v>
      </c>
      <c r="AC62" s="50">
        <v>70</v>
      </c>
      <c r="AD62" s="50">
        <v>7687</v>
      </c>
      <c r="AE62" s="50">
        <v>46588</v>
      </c>
      <c r="AF62" s="50">
        <v>22246</v>
      </c>
      <c r="AG62" s="50">
        <v>10</v>
      </c>
      <c r="AH62" s="50">
        <v>60.9</v>
      </c>
      <c r="AI62" s="50">
        <v>29.1</v>
      </c>
      <c r="AJ62" s="48">
        <v>47.4</v>
      </c>
      <c r="AK62" s="50">
        <v>109</v>
      </c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48"/>
      <c r="ES62" s="50"/>
    </row>
    <row r="63" spans="1:149" x14ac:dyDescent="0.15">
      <c r="A63" s="44" t="s">
        <v>77</v>
      </c>
      <c r="B63" s="44" t="s">
        <v>78</v>
      </c>
      <c r="C63" s="44" t="s">
        <v>413</v>
      </c>
      <c r="D63">
        <v>1</v>
      </c>
      <c r="E63" s="50">
        <v>35166</v>
      </c>
      <c r="F63" s="50">
        <v>1152</v>
      </c>
      <c r="G63" s="50">
        <v>1357</v>
      </c>
      <c r="H63" s="50">
        <v>1419</v>
      </c>
      <c r="I63" s="50">
        <v>1608</v>
      </c>
      <c r="J63" s="50">
        <v>2892</v>
      </c>
      <c r="K63" s="50">
        <v>2140</v>
      </c>
      <c r="L63" s="50">
        <v>1931</v>
      </c>
      <c r="M63" s="50">
        <v>2128</v>
      </c>
      <c r="N63" s="50">
        <v>2407</v>
      </c>
      <c r="O63" s="50">
        <v>2703</v>
      </c>
      <c r="P63" s="50">
        <v>2361</v>
      </c>
      <c r="Q63" s="50">
        <v>2224</v>
      </c>
      <c r="R63" s="50">
        <v>1828</v>
      </c>
      <c r="S63" s="50">
        <v>2134</v>
      </c>
      <c r="T63" s="50">
        <v>2262</v>
      </c>
      <c r="U63" s="50">
        <v>1872</v>
      </c>
      <c r="V63" s="50">
        <v>1397</v>
      </c>
      <c r="W63" s="50">
        <v>890</v>
      </c>
      <c r="X63" s="50">
        <v>376</v>
      </c>
      <c r="Y63" s="50">
        <v>76</v>
      </c>
      <c r="Z63" s="50">
        <v>6</v>
      </c>
      <c r="AA63" s="50">
        <v>3</v>
      </c>
      <c r="AB63" s="50">
        <v>0</v>
      </c>
      <c r="AC63" s="50">
        <v>9</v>
      </c>
      <c r="AD63" s="50">
        <v>3928</v>
      </c>
      <c r="AE63" s="50">
        <v>22222</v>
      </c>
      <c r="AF63" s="50">
        <v>9016</v>
      </c>
      <c r="AG63" s="50">
        <v>11.2</v>
      </c>
      <c r="AH63" s="50">
        <v>63.2</v>
      </c>
      <c r="AI63" s="50">
        <v>25.6</v>
      </c>
      <c r="AJ63" s="48">
        <v>45.3</v>
      </c>
      <c r="AK63" s="50">
        <v>0</v>
      </c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48"/>
      <c r="ES63" s="50"/>
    </row>
    <row r="64" spans="1:149" x14ac:dyDescent="0.15">
      <c r="A64" s="44" t="s">
        <v>77</v>
      </c>
      <c r="B64" s="44" t="s">
        <v>78</v>
      </c>
      <c r="C64" s="44" t="s">
        <v>413</v>
      </c>
      <c r="D64">
        <v>2</v>
      </c>
      <c r="E64" s="50">
        <v>41355</v>
      </c>
      <c r="F64" s="50">
        <v>1131</v>
      </c>
      <c r="G64" s="50">
        <v>1269</v>
      </c>
      <c r="H64" s="50">
        <v>1359</v>
      </c>
      <c r="I64" s="50">
        <v>1694</v>
      </c>
      <c r="J64" s="50">
        <v>2898</v>
      </c>
      <c r="K64" s="50">
        <v>2329</v>
      </c>
      <c r="L64" s="50">
        <v>2140</v>
      </c>
      <c r="M64" s="50">
        <v>2346</v>
      </c>
      <c r="N64" s="50">
        <v>2740</v>
      </c>
      <c r="O64" s="50">
        <v>3060</v>
      </c>
      <c r="P64" s="50">
        <v>2714</v>
      </c>
      <c r="Q64" s="50">
        <v>2353</v>
      </c>
      <c r="R64" s="50">
        <v>2092</v>
      </c>
      <c r="S64" s="50">
        <v>2307</v>
      </c>
      <c r="T64" s="50">
        <v>2765</v>
      </c>
      <c r="U64" s="50">
        <v>2732</v>
      </c>
      <c r="V64" s="50">
        <v>2222</v>
      </c>
      <c r="W64" s="50">
        <v>1800</v>
      </c>
      <c r="X64" s="50">
        <v>980</v>
      </c>
      <c r="Y64" s="50">
        <v>363</v>
      </c>
      <c r="Z64" s="50">
        <v>53</v>
      </c>
      <c r="AA64" s="50">
        <v>8</v>
      </c>
      <c r="AB64" s="50">
        <v>0</v>
      </c>
      <c r="AC64" s="50">
        <v>61</v>
      </c>
      <c r="AD64" s="50">
        <v>3759</v>
      </c>
      <c r="AE64" s="50">
        <v>24366</v>
      </c>
      <c r="AF64" s="50">
        <v>13230</v>
      </c>
      <c r="AG64" s="50">
        <v>9.1</v>
      </c>
      <c r="AH64" s="50">
        <v>58.9</v>
      </c>
      <c r="AI64" s="50">
        <v>32</v>
      </c>
      <c r="AJ64" s="48">
        <v>49.2</v>
      </c>
      <c r="AK64" s="50">
        <v>0</v>
      </c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48"/>
      <c r="ES64" s="50"/>
    </row>
    <row r="65" spans="1:149" x14ac:dyDescent="0.15">
      <c r="A65" s="44" t="s">
        <v>79</v>
      </c>
      <c r="B65" s="44" t="s">
        <v>80</v>
      </c>
      <c r="C65" s="44" t="s">
        <v>432</v>
      </c>
      <c r="D65">
        <v>0</v>
      </c>
      <c r="E65" s="50">
        <v>2646</v>
      </c>
      <c r="F65" s="50">
        <v>83</v>
      </c>
      <c r="G65" s="50">
        <v>98</v>
      </c>
      <c r="H65" s="50">
        <v>114</v>
      </c>
      <c r="I65" s="50">
        <v>123</v>
      </c>
      <c r="J65" s="50">
        <v>177</v>
      </c>
      <c r="K65" s="50">
        <v>118</v>
      </c>
      <c r="L65" s="50">
        <v>132</v>
      </c>
      <c r="M65" s="50">
        <v>149</v>
      </c>
      <c r="N65" s="50">
        <v>190</v>
      </c>
      <c r="O65" s="50">
        <v>209</v>
      </c>
      <c r="P65" s="50">
        <v>171</v>
      </c>
      <c r="Q65" s="50">
        <v>173</v>
      </c>
      <c r="R65" s="50">
        <v>153</v>
      </c>
      <c r="S65" s="50">
        <v>161</v>
      </c>
      <c r="T65" s="50">
        <v>152</v>
      </c>
      <c r="U65" s="50">
        <v>155</v>
      </c>
      <c r="V65" s="50">
        <v>137</v>
      </c>
      <c r="W65" s="50">
        <v>99</v>
      </c>
      <c r="X65" s="50">
        <v>42</v>
      </c>
      <c r="Y65" s="50">
        <v>8</v>
      </c>
      <c r="Z65" s="50">
        <v>1</v>
      </c>
      <c r="AA65" s="50">
        <v>1</v>
      </c>
      <c r="AB65" s="50">
        <v>0</v>
      </c>
      <c r="AC65" s="50">
        <v>2</v>
      </c>
      <c r="AD65" s="50">
        <v>295</v>
      </c>
      <c r="AE65" s="50">
        <v>1595</v>
      </c>
      <c r="AF65" s="50">
        <v>756</v>
      </c>
      <c r="AG65" s="50">
        <v>11.1</v>
      </c>
      <c r="AH65" s="50">
        <v>60.3</v>
      </c>
      <c r="AI65" s="50">
        <v>28.6</v>
      </c>
      <c r="AJ65" s="48">
        <v>47.4</v>
      </c>
      <c r="AK65" s="50">
        <v>109</v>
      </c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48"/>
      <c r="ES65" s="50"/>
    </row>
    <row r="66" spans="1:149" x14ac:dyDescent="0.15">
      <c r="A66" s="44" t="s">
        <v>79</v>
      </c>
      <c r="B66" s="44" t="s">
        <v>80</v>
      </c>
      <c r="C66" s="44" t="s">
        <v>432</v>
      </c>
      <c r="D66">
        <v>1</v>
      </c>
      <c r="E66" s="50">
        <v>1218</v>
      </c>
      <c r="F66" s="50">
        <v>41</v>
      </c>
      <c r="G66" s="50">
        <v>48</v>
      </c>
      <c r="H66" s="50">
        <v>68</v>
      </c>
      <c r="I66" s="50">
        <v>53</v>
      </c>
      <c r="J66" s="50">
        <v>85</v>
      </c>
      <c r="K66" s="50">
        <v>58</v>
      </c>
      <c r="L66" s="50">
        <v>60</v>
      </c>
      <c r="M66" s="50">
        <v>67</v>
      </c>
      <c r="N66" s="50">
        <v>94</v>
      </c>
      <c r="O66" s="50">
        <v>101</v>
      </c>
      <c r="P66" s="50">
        <v>79</v>
      </c>
      <c r="Q66" s="50">
        <v>82</v>
      </c>
      <c r="R66" s="50">
        <v>66</v>
      </c>
      <c r="S66" s="50">
        <v>80</v>
      </c>
      <c r="T66" s="50">
        <v>74</v>
      </c>
      <c r="U66" s="50">
        <v>56</v>
      </c>
      <c r="V66" s="50">
        <v>49</v>
      </c>
      <c r="W66" s="50">
        <v>43</v>
      </c>
      <c r="X66" s="50">
        <v>10</v>
      </c>
      <c r="Y66" s="50">
        <v>2</v>
      </c>
      <c r="Z66" s="50">
        <v>1</v>
      </c>
      <c r="AA66" s="50">
        <v>1</v>
      </c>
      <c r="AB66" s="50">
        <v>0</v>
      </c>
      <c r="AC66" s="50">
        <v>2</v>
      </c>
      <c r="AD66" s="50">
        <v>157</v>
      </c>
      <c r="AE66" s="50">
        <v>745</v>
      </c>
      <c r="AF66" s="50">
        <v>316</v>
      </c>
      <c r="AG66" s="50">
        <v>12.9</v>
      </c>
      <c r="AH66" s="50">
        <v>61.2</v>
      </c>
      <c r="AI66" s="50">
        <v>25.9</v>
      </c>
      <c r="AJ66" s="48">
        <v>45.6</v>
      </c>
      <c r="AK66" s="50">
        <v>0</v>
      </c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48"/>
      <c r="ES66" s="50"/>
    </row>
    <row r="67" spans="1:149" x14ac:dyDescent="0.15">
      <c r="A67" s="44" t="s">
        <v>79</v>
      </c>
      <c r="B67" s="44" t="s">
        <v>80</v>
      </c>
      <c r="C67" s="44" t="s">
        <v>432</v>
      </c>
      <c r="D67">
        <v>2</v>
      </c>
      <c r="E67" s="50">
        <v>1428</v>
      </c>
      <c r="F67" s="50">
        <v>42</v>
      </c>
      <c r="G67" s="50">
        <v>50</v>
      </c>
      <c r="H67" s="50">
        <v>46</v>
      </c>
      <c r="I67" s="50">
        <v>70</v>
      </c>
      <c r="J67" s="50">
        <v>92</v>
      </c>
      <c r="K67" s="50">
        <v>60</v>
      </c>
      <c r="L67" s="50">
        <v>72</v>
      </c>
      <c r="M67" s="50">
        <v>82</v>
      </c>
      <c r="N67" s="50">
        <v>96</v>
      </c>
      <c r="O67" s="50">
        <v>108</v>
      </c>
      <c r="P67" s="50">
        <v>92</v>
      </c>
      <c r="Q67" s="50">
        <v>91</v>
      </c>
      <c r="R67" s="50">
        <v>87</v>
      </c>
      <c r="S67" s="50">
        <v>81</v>
      </c>
      <c r="T67" s="50">
        <v>78</v>
      </c>
      <c r="U67" s="50">
        <v>99</v>
      </c>
      <c r="V67" s="50">
        <v>88</v>
      </c>
      <c r="W67" s="50">
        <v>56</v>
      </c>
      <c r="X67" s="50">
        <v>32</v>
      </c>
      <c r="Y67" s="50">
        <v>6</v>
      </c>
      <c r="Z67" s="50">
        <v>0</v>
      </c>
      <c r="AA67" s="50">
        <v>0</v>
      </c>
      <c r="AB67" s="50">
        <v>0</v>
      </c>
      <c r="AC67" s="50">
        <v>0</v>
      </c>
      <c r="AD67" s="50">
        <v>138</v>
      </c>
      <c r="AE67" s="50">
        <v>850</v>
      </c>
      <c r="AF67" s="50">
        <v>440</v>
      </c>
      <c r="AG67" s="50">
        <v>9.6999999999999993</v>
      </c>
      <c r="AH67" s="50">
        <v>59.5</v>
      </c>
      <c r="AI67" s="50">
        <v>30.8</v>
      </c>
      <c r="AJ67" s="48">
        <v>48.9</v>
      </c>
      <c r="AK67" s="50">
        <v>0</v>
      </c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48"/>
      <c r="ES67" s="50"/>
    </row>
    <row r="68" spans="1:149" x14ac:dyDescent="0.15">
      <c r="A68" s="44" t="s">
        <v>81</v>
      </c>
      <c r="B68" s="44" t="s">
        <v>82</v>
      </c>
      <c r="C68" s="44" t="s">
        <v>433</v>
      </c>
      <c r="D68">
        <v>0</v>
      </c>
      <c r="E68" s="50">
        <v>8156</v>
      </c>
      <c r="F68" s="50">
        <v>213</v>
      </c>
      <c r="G68" s="50">
        <v>259</v>
      </c>
      <c r="H68" s="50">
        <v>308</v>
      </c>
      <c r="I68" s="50">
        <v>387</v>
      </c>
      <c r="J68" s="50">
        <v>637</v>
      </c>
      <c r="K68" s="50">
        <v>460</v>
      </c>
      <c r="L68" s="50">
        <v>411</v>
      </c>
      <c r="M68" s="50">
        <v>428</v>
      </c>
      <c r="N68" s="50">
        <v>536</v>
      </c>
      <c r="O68" s="50">
        <v>576</v>
      </c>
      <c r="P68" s="50">
        <v>551</v>
      </c>
      <c r="Q68" s="50">
        <v>496</v>
      </c>
      <c r="R68" s="50">
        <v>445</v>
      </c>
      <c r="S68" s="50">
        <v>477</v>
      </c>
      <c r="T68" s="50">
        <v>576</v>
      </c>
      <c r="U68" s="50">
        <v>494</v>
      </c>
      <c r="V68" s="50">
        <v>400</v>
      </c>
      <c r="W68" s="50">
        <v>275</v>
      </c>
      <c r="X68" s="50">
        <v>169</v>
      </c>
      <c r="Y68" s="50">
        <v>49</v>
      </c>
      <c r="Z68" s="50">
        <v>9</v>
      </c>
      <c r="AA68" s="50">
        <v>0</v>
      </c>
      <c r="AB68" s="50">
        <v>0</v>
      </c>
      <c r="AC68" s="50">
        <v>9</v>
      </c>
      <c r="AD68" s="50">
        <v>780</v>
      </c>
      <c r="AE68" s="50">
        <v>4927</v>
      </c>
      <c r="AF68" s="50">
        <v>2449</v>
      </c>
      <c r="AG68" s="50">
        <v>9.6</v>
      </c>
      <c r="AH68" s="50">
        <v>60.4</v>
      </c>
      <c r="AI68" s="50">
        <v>30</v>
      </c>
      <c r="AJ68" s="48">
        <v>47.9</v>
      </c>
      <c r="AK68" s="50">
        <v>104</v>
      </c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48"/>
      <c r="ES68" s="50"/>
    </row>
    <row r="69" spans="1:149" x14ac:dyDescent="0.15">
      <c r="A69" s="44" t="s">
        <v>81</v>
      </c>
      <c r="B69" s="44" t="s">
        <v>82</v>
      </c>
      <c r="C69" s="44" t="s">
        <v>433</v>
      </c>
      <c r="D69">
        <v>1</v>
      </c>
      <c r="E69" s="50">
        <v>3792</v>
      </c>
      <c r="F69" s="50">
        <v>105</v>
      </c>
      <c r="G69" s="50">
        <v>142</v>
      </c>
      <c r="H69" s="50">
        <v>166</v>
      </c>
      <c r="I69" s="50">
        <v>196</v>
      </c>
      <c r="J69" s="50">
        <v>324</v>
      </c>
      <c r="K69" s="50">
        <v>240</v>
      </c>
      <c r="L69" s="50">
        <v>192</v>
      </c>
      <c r="M69" s="50">
        <v>192</v>
      </c>
      <c r="N69" s="50">
        <v>250</v>
      </c>
      <c r="O69" s="50">
        <v>253</v>
      </c>
      <c r="P69" s="50">
        <v>260</v>
      </c>
      <c r="Q69" s="50">
        <v>244</v>
      </c>
      <c r="R69" s="50">
        <v>217</v>
      </c>
      <c r="S69" s="50">
        <v>219</v>
      </c>
      <c r="T69" s="50">
        <v>276</v>
      </c>
      <c r="U69" s="50">
        <v>202</v>
      </c>
      <c r="V69" s="50">
        <v>172</v>
      </c>
      <c r="W69" s="50">
        <v>95</v>
      </c>
      <c r="X69" s="50">
        <v>35</v>
      </c>
      <c r="Y69" s="50">
        <v>12</v>
      </c>
      <c r="Z69" s="50">
        <v>0</v>
      </c>
      <c r="AA69" s="50">
        <v>0</v>
      </c>
      <c r="AB69" s="50">
        <v>0</v>
      </c>
      <c r="AC69" s="50">
        <v>0</v>
      </c>
      <c r="AD69" s="50">
        <v>413</v>
      </c>
      <c r="AE69" s="50">
        <v>2368</v>
      </c>
      <c r="AF69" s="50">
        <v>1011</v>
      </c>
      <c r="AG69" s="50">
        <v>10.9</v>
      </c>
      <c r="AH69" s="50">
        <v>62.4</v>
      </c>
      <c r="AI69" s="50">
        <v>26.7</v>
      </c>
      <c r="AJ69" s="48">
        <v>45.7</v>
      </c>
      <c r="AK69" s="50">
        <v>0</v>
      </c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48"/>
      <c r="ES69" s="50"/>
    </row>
    <row r="70" spans="1:149" x14ac:dyDescent="0.15">
      <c r="A70" s="44" t="s">
        <v>81</v>
      </c>
      <c r="B70" s="44" t="s">
        <v>82</v>
      </c>
      <c r="C70" s="44" t="s">
        <v>433</v>
      </c>
      <c r="D70">
        <v>2</v>
      </c>
      <c r="E70" s="50">
        <v>4364</v>
      </c>
      <c r="F70" s="50">
        <v>108</v>
      </c>
      <c r="G70" s="50">
        <v>117</v>
      </c>
      <c r="H70" s="50">
        <v>142</v>
      </c>
      <c r="I70" s="50">
        <v>191</v>
      </c>
      <c r="J70" s="50">
        <v>313</v>
      </c>
      <c r="K70" s="50">
        <v>220</v>
      </c>
      <c r="L70" s="50">
        <v>219</v>
      </c>
      <c r="M70" s="50">
        <v>236</v>
      </c>
      <c r="N70" s="50">
        <v>286</v>
      </c>
      <c r="O70" s="50">
        <v>323</v>
      </c>
      <c r="P70" s="50">
        <v>291</v>
      </c>
      <c r="Q70" s="50">
        <v>252</v>
      </c>
      <c r="R70" s="50">
        <v>228</v>
      </c>
      <c r="S70" s="50">
        <v>258</v>
      </c>
      <c r="T70" s="50">
        <v>300</v>
      </c>
      <c r="U70" s="50">
        <v>292</v>
      </c>
      <c r="V70" s="50">
        <v>228</v>
      </c>
      <c r="W70" s="50">
        <v>180</v>
      </c>
      <c r="X70" s="50">
        <v>134</v>
      </c>
      <c r="Y70" s="50">
        <v>37</v>
      </c>
      <c r="Z70" s="50">
        <v>9</v>
      </c>
      <c r="AA70" s="50">
        <v>0</v>
      </c>
      <c r="AB70" s="50">
        <v>0</v>
      </c>
      <c r="AC70" s="50">
        <v>9</v>
      </c>
      <c r="AD70" s="50">
        <v>367</v>
      </c>
      <c r="AE70" s="50">
        <v>2559</v>
      </c>
      <c r="AF70" s="50">
        <v>1438</v>
      </c>
      <c r="AG70" s="50">
        <v>8.4</v>
      </c>
      <c r="AH70" s="50">
        <v>58.6</v>
      </c>
      <c r="AI70" s="50">
        <v>33</v>
      </c>
      <c r="AJ70" s="48">
        <v>49.9</v>
      </c>
      <c r="AK70" s="50">
        <v>0</v>
      </c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48"/>
      <c r="ES70" s="50"/>
    </row>
    <row r="71" spans="1:149" x14ac:dyDescent="0.15">
      <c r="A71" s="44" t="s">
        <v>83</v>
      </c>
      <c r="B71" s="44" t="s">
        <v>84</v>
      </c>
      <c r="C71" s="44" t="s">
        <v>434</v>
      </c>
      <c r="D71">
        <v>0</v>
      </c>
      <c r="E71" s="50">
        <v>2738</v>
      </c>
      <c r="F71" s="50">
        <v>57</v>
      </c>
      <c r="G71" s="50">
        <v>70</v>
      </c>
      <c r="H71" s="50">
        <v>96</v>
      </c>
      <c r="I71" s="50">
        <v>136</v>
      </c>
      <c r="J71" s="50">
        <v>212</v>
      </c>
      <c r="K71" s="50">
        <v>155</v>
      </c>
      <c r="L71" s="50">
        <v>141</v>
      </c>
      <c r="M71" s="50">
        <v>123</v>
      </c>
      <c r="N71" s="50">
        <v>169</v>
      </c>
      <c r="O71" s="50">
        <v>185</v>
      </c>
      <c r="P71" s="50">
        <v>182</v>
      </c>
      <c r="Q71" s="50">
        <v>161</v>
      </c>
      <c r="R71" s="50">
        <v>145</v>
      </c>
      <c r="S71" s="50">
        <v>156</v>
      </c>
      <c r="T71" s="50">
        <v>171</v>
      </c>
      <c r="U71" s="50">
        <v>194</v>
      </c>
      <c r="V71" s="50">
        <v>170</v>
      </c>
      <c r="W71" s="50">
        <v>122</v>
      </c>
      <c r="X71" s="50">
        <v>63</v>
      </c>
      <c r="Y71" s="50">
        <v>25</v>
      </c>
      <c r="Z71" s="50">
        <v>5</v>
      </c>
      <c r="AA71" s="50">
        <v>0</v>
      </c>
      <c r="AB71" s="50">
        <v>0</v>
      </c>
      <c r="AC71" s="50">
        <v>5</v>
      </c>
      <c r="AD71" s="50">
        <v>223</v>
      </c>
      <c r="AE71" s="50">
        <v>1609</v>
      </c>
      <c r="AF71" s="50">
        <v>906</v>
      </c>
      <c r="AG71" s="50">
        <v>8.1</v>
      </c>
      <c r="AH71" s="50">
        <v>58.8</v>
      </c>
      <c r="AI71" s="50">
        <v>33.1</v>
      </c>
      <c r="AJ71" s="48">
        <v>49.8</v>
      </c>
      <c r="AK71" s="50">
        <v>104</v>
      </c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48"/>
      <c r="ES71" s="50"/>
    </row>
    <row r="72" spans="1:149" x14ac:dyDescent="0.15">
      <c r="A72" s="44" t="s">
        <v>83</v>
      </c>
      <c r="B72" s="44" t="s">
        <v>84</v>
      </c>
      <c r="C72" s="44" t="s">
        <v>434</v>
      </c>
      <c r="D72">
        <v>1</v>
      </c>
      <c r="E72" s="50">
        <v>1277</v>
      </c>
      <c r="F72" s="50">
        <v>29</v>
      </c>
      <c r="G72" s="50">
        <v>32</v>
      </c>
      <c r="H72" s="50">
        <v>49</v>
      </c>
      <c r="I72" s="50">
        <v>68</v>
      </c>
      <c r="J72" s="50">
        <v>112</v>
      </c>
      <c r="K72" s="50">
        <v>62</v>
      </c>
      <c r="L72" s="50">
        <v>75</v>
      </c>
      <c r="M72" s="50">
        <v>67</v>
      </c>
      <c r="N72" s="50">
        <v>75</v>
      </c>
      <c r="O72" s="50">
        <v>91</v>
      </c>
      <c r="P72" s="50">
        <v>92</v>
      </c>
      <c r="Q72" s="50">
        <v>88</v>
      </c>
      <c r="R72" s="50">
        <v>70</v>
      </c>
      <c r="S72" s="50">
        <v>83</v>
      </c>
      <c r="T72" s="50">
        <v>72</v>
      </c>
      <c r="U72" s="50">
        <v>78</v>
      </c>
      <c r="V72" s="50">
        <v>69</v>
      </c>
      <c r="W72" s="50">
        <v>45</v>
      </c>
      <c r="X72" s="50">
        <v>16</v>
      </c>
      <c r="Y72" s="50">
        <v>4</v>
      </c>
      <c r="Z72" s="50">
        <v>0</v>
      </c>
      <c r="AA72" s="50">
        <v>0</v>
      </c>
      <c r="AB72" s="50">
        <v>0</v>
      </c>
      <c r="AC72" s="50">
        <v>0</v>
      </c>
      <c r="AD72" s="50">
        <v>110</v>
      </c>
      <c r="AE72" s="50">
        <v>800</v>
      </c>
      <c r="AF72" s="50">
        <v>367</v>
      </c>
      <c r="AG72" s="50">
        <v>8.6</v>
      </c>
      <c r="AH72" s="50">
        <v>62.6</v>
      </c>
      <c r="AI72" s="50">
        <v>28.7</v>
      </c>
      <c r="AJ72" s="48">
        <v>47.6</v>
      </c>
      <c r="AK72" s="50">
        <v>0</v>
      </c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48"/>
      <c r="ES72" s="50"/>
    </row>
    <row r="73" spans="1:149" x14ac:dyDescent="0.15">
      <c r="A73" s="44" t="s">
        <v>83</v>
      </c>
      <c r="B73" s="44" t="s">
        <v>84</v>
      </c>
      <c r="C73" s="44" t="s">
        <v>434</v>
      </c>
      <c r="D73">
        <v>2</v>
      </c>
      <c r="E73" s="50">
        <v>1461</v>
      </c>
      <c r="F73" s="50">
        <v>28</v>
      </c>
      <c r="G73" s="50">
        <v>38</v>
      </c>
      <c r="H73" s="50">
        <v>47</v>
      </c>
      <c r="I73" s="50">
        <v>68</v>
      </c>
      <c r="J73" s="50">
        <v>100</v>
      </c>
      <c r="K73" s="50">
        <v>93</v>
      </c>
      <c r="L73" s="50">
        <v>66</v>
      </c>
      <c r="M73" s="50">
        <v>56</v>
      </c>
      <c r="N73" s="50">
        <v>94</v>
      </c>
      <c r="O73" s="50">
        <v>94</v>
      </c>
      <c r="P73" s="50">
        <v>90</v>
      </c>
      <c r="Q73" s="50">
        <v>73</v>
      </c>
      <c r="R73" s="50">
        <v>75</v>
      </c>
      <c r="S73" s="50">
        <v>73</v>
      </c>
      <c r="T73" s="50">
        <v>99</v>
      </c>
      <c r="U73" s="50">
        <v>116</v>
      </c>
      <c r="V73" s="50">
        <v>101</v>
      </c>
      <c r="W73" s="50">
        <v>77</v>
      </c>
      <c r="X73" s="50">
        <v>47</v>
      </c>
      <c r="Y73" s="50">
        <v>21</v>
      </c>
      <c r="Z73" s="50">
        <v>5</v>
      </c>
      <c r="AA73" s="50">
        <v>0</v>
      </c>
      <c r="AB73" s="50">
        <v>0</v>
      </c>
      <c r="AC73" s="50">
        <v>5</v>
      </c>
      <c r="AD73" s="50">
        <v>113</v>
      </c>
      <c r="AE73" s="50">
        <v>809</v>
      </c>
      <c r="AF73" s="50">
        <v>539</v>
      </c>
      <c r="AG73" s="50">
        <v>7.7</v>
      </c>
      <c r="AH73" s="50">
        <v>55.4</v>
      </c>
      <c r="AI73" s="50">
        <v>36.9</v>
      </c>
      <c r="AJ73" s="48">
        <v>51.7</v>
      </c>
      <c r="AK73" s="50">
        <v>0</v>
      </c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48"/>
      <c r="ES73" s="50"/>
    </row>
    <row r="74" spans="1:149" x14ac:dyDescent="0.15">
      <c r="A74" s="44" t="s">
        <v>85</v>
      </c>
      <c r="B74" s="44" t="s">
        <v>86</v>
      </c>
      <c r="C74" s="44" t="s">
        <v>435</v>
      </c>
      <c r="D74">
        <v>0</v>
      </c>
      <c r="E74" s="50">
        <v>2767</v>
      </c>
      <c r="F74" s="50">
        <v>73</v>
      </c>
      <c r="G74" s="50">
        <v>92</v>
      </c>
      <c r="H74" s="50">
        <v>105</v>
      </c>
      <c r="I74" s="50">
        <v>145</v>
      </c>
      <c r="J74" s="50">
        <v>232</v>
      </c>
      <c r="K74" s="50">
        <v>150</v>
      </c>
      <c r="L74" s="50">
        <v>160</v>
      </c>
      <c r="M74" s="50">
        <v>156</v>
      </c>
      <c r="N74" s="50">
        <v>200</v>
      </c>
      <c r="O74" s="50">
        <v>243</v>
      </c>
      <c r="P74" s="50">
        <v>179</v>
      </c>
      <c r="Q74" s="50">
        <v>138</v>
      </c>
      <c r="R74" s="50">
        <v>131</v>
      </c>
      <c r="S74" s="50">
        <v>148</v>
      </c>
      <c r="T74" s="50">
        <v>176</v>
      </c>
      <c r="U74" s="50">
        <v>175</v>
      </c>
      <c r="V74" s="50">
        <v>116</v>
      </c>
      <c r="W74" s="50">
        <v>88</v>
      </c>
      <c r="X74" s="50">
        <v>46</v>
      </c>
      <c r="Y74" s="50">
        <v>11</v>
      </c>
      <c r="Z74" s="50">
        <v>2</v>
      </c>
      <c r="AA74" s="50">
        <v>1</v>
      </c>
      <c r="AB74" s="50">
        <v>0</v>
      </c>
      <c r="AC74" s="50">
        <v>3</v>
      </c>
      <c r="AD74" s="50">
        <v>270</v>
      </c>
      <c r="AE74" s="50">
        <v>1734</v>
      </c>
      <c r="AF74" s="50">
        <v>763</v>
      </c>
      <c r="AG74" s="50">
        <v>9.8000000000000007</v>
      </c>
      <c r="AH74" s="50">
        <v>62.7</v>
      </c>
      <c r="AI74" s="50">
        <v>27.6</v>
      </c>
      <c r="AJ74" s="48">
        <v>46.4</v>
      </c>
      <c r="AK74" s="50">
        <v>108</v>
      </c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48"/>
      <c r="ES74" s="50"/>
    </row>
    <row r="75" spans="1:149" x14ac:dyDescent="0.15">
      <c r="A75" s="44" t="s">
        <v>85</v>
      </c>
      <c r="B75" s="44" t="s">
        <v>86</v>
      </c>
      <c r="C75" s="44" t="s">
        <v>435</v>
      </c>
      <c r="D75">
        <v>1</v>
      </c>
      <c r="E75" s="50">
        <v>1300</v>
      </c>
      <c r="F75" s="50">
        <v>37</v>
      </c>
      <c r="G75" s="50">
        <v>54</v>
      </c>
      <c r="H75" s="50">
        <v>53</v>
      </c>
      <c r="I75" s="50">
        <v>73</v>
      </c>
      <c r="J75" s="50">
        <v>123</v>
      </c>
      <c r="K75" s="50">
        <v>79</v>
      </c>
      <c r="L75" s="50">
        <v>81</v>
      </c>
      <c r="M75" s="50">
        <v>84</v>
      </c>
      <c r="N75" s="50">
        <v>93</v>
      </c>
      <c r="O75" s="50">
        <v>117</v>
      </c>
      <c r="P75" s="50">
        <v>71</v>
      </c>
      <c r="Q75" s="50">
        <v>60</v>
      </c>
      <c r="R75" s="50">
        <v>53</v>
      </c>
      <c r="S75" s="50">
        <v>69</v>
      </c>
      <c r="T75" s="50">
        <v>87</v>
      </c>
      <c r="U75" s="50">
        <v>72</v>
      </c>
      <c r="V75" s="50">
        <v>49</v>
      </c>
      <c r="W75" s="50">
        <v>25</v>
      </c>
      <c r="X75" s="50">
        <v>19</v>
      </c>
      <c r="Y75" s="50">
        <v>1</v>
      </c>
      <c r="Z75" s="50">
        <v>0</v>
      </c>
      <c r="AA75" s="50">
        <v>0</v>
      </c>
      <c r="AB75" s="50">
        <v>0</v>
      </c>
      <c r="AC75" s="50">
        <v>0</v>
      </c>
      <c r="AD75" s="50">
        <v>144</v>
      </c>
      <c r="AE75" s="50">
        <v>834</v>
      </c>
      <c r="AF75" s="50">
        <v>322</v>
      </c>
      <c r="AG75" s="50">
        <v>11.1</v>
      </c>
      <c r="AH75" s="50">
        <v>64.2</v>
      </c>
      <c r="AI75" s="50">
        <v>24.8</v>
      </c>
      <c r="AJ75" s="48">
        <v>43.9</v>
      </c>
      <c r="AK75" s="50">
        <v>0</v>
      </c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48"/>
      <c r="ES75" s="50"/>
    </row>
    <row r="76" spans="1:149" x14ac:dyDescent="0.15">
      <c r="A76" s="44" t="s">
        <v>85</v>
      </c>
      <c r="B76" s="44" t="s">
        <v>86</v>
      </c>
      <c r="C76" s="44" t="s">
        <v>435</v>
      </c>
      <c r="D76">
        <v>2</v>
      </c>
      <c r="E76" s="50">
        <v>1467</v>
      </c>
      <c r="F76" s="50">
        <v>36</v>
      </c>
      <c r="G76" s="50">
        <v>38</v>
      </c>
      <c r="H76" s="50">
        <v>52</v>
      </c>
      <c r="I76" s="50">
        <v>72</v>
      </c>
      <c r="J76" s="50">
        <v>109</v>
      </c>
      <c r="K76" s="50">
        <v>71</v>
      </c>
      <c r="L76" s="50">
        <v>79</v>
      </c>
      <c r="M76" s="50">
        <v>72</v>
      </c>
      <c r="N76" s="50">
        <v>107</v>
      </c>
      <c r="O76" s="50">
        <v>126</v>
      </c>
      <c r="P76" s="50">
        <v>108</v>
      </c>
      <c r="Q76" s="50">
        <v>78</v>
      </c>
      <c r="R76" s="50">
        <v>78</v>
      </c>
      <c r="S76" s="50">
        <v>79</v>
      </c>
      <c r="T76" s="50">
        <v>89</v>
      </c>
      <c r="U76" s="50">
        <v>103</v>
      </c>
      <c r="V76" s="50">
        <v>67</v>
      </c>
      <c r="W76" s="50">
        <v>63</v>
      </c>
      <c r="X76" s="50">
        <v>27</v>
      </c>
      <c r="Y76" s="50">
        <v>10</v>
      </c>
      <c r="Z76" s="50">
        <v>2</v>
      </c>
      <c r="AA76" s="50">
        <v>1</v>
      </c>
      <c r="AB76" s="50">
        <v>0</v>
      </c>
      <c r="AC76" s="50">
        <v>3</v>
      </c>
      <c r="AD76" s="50">
        <v>126</v>
      </c>
      <c r="AE76" s="50">
        <v>900</v>
      </c>
      <c r="AF76" s="50">
        <v>441</v>
      </c>
      <c r="AG76" s="50">
        <v>8.6</v>
      </c>
      <c r="AH76" s="50">
        <v>61.3</v>
      </c>
      <c r="AI76" s="50">
        <v>30.1</v>
      </c>
      <c r="AJ76" s="48">
        <v>48.6</v>
      </c>
      <c r="AK76" s="50">
        <v>0</v>
      </c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48"/>
      <c r="ES76" s="50"/>
    </row>
    <row r="77" spans="1:149" x14ac:dyDescent="0.15">
      <c r="A77" s="44" t="s">
        <v>87</v>
      </c>
      <c r="B77" s="44" t="s">
        <v>88</v>
      </c>
      <c r="C77" s="44" t="s">
        <v>436</v>
      </c>
      <c r="D77">
        <v>0</v>
      </c>
      <c r="E77" s="50">
        <v>6215</v>
      </c>
      <c r="F77" s="50">
        <v>152</v>
      </c>
      <c r="G77" s="50">
        <v>173</v>
      </c>
      <c r="H77" s="50">
        <v>195</v>
      </c>
      <c r="I77" s="50">
        <v>278</v>
      </c>
      <c r="J77" s="50">
        <v>446</v>
      </c>
      <c r="K77" s="50">
        <v>292</v>
      </c>
      <c r="L77" s="50">
        <v>254</v>
      </c>
      <c r="M77" s="50">
        <v>358</v>
      </c>
      <c r="N77" s="50">
        <v>364</v>
      </c>
      <c r="O77" s="50">
        <v>469</v>
      </c>
      <c r="P77" s="50">
        <v>425</v>
      </c>
      <c r="Q77" s="50">
        <v>363</v>
      </c>
      <c r="R77" s="50">
        <v>315</v>
      </c>
      <c r="S77" s="50">
        <v>393</v>
      </c>
      <c r="T77" s="50">
        <v>443</v>
      </c>
      <c r="U77" s="50">
        <v>465</v>
      </c>
      <c r="V77" s="50">
        <v>372</v>
      </c>
      <c r="W77" s="50">
        <v>280</v>
      </c>
      <c r="X77" s="50">
        <v>123</v>
      </c>
      <c r="Y77" s="50">
        <v>49</v>
      </c>
      <c r="Z77" s="50">
        <v>4</v>
      </c>
      <c r="AA77" s="50">
        <v>2</v>
      </c>
      <c r="AB77" s="50">
        <v>0</v>
      </c>
      <c r="AC77" s="50">
        <v>6</v>
      </c>
      <c r="AD77" s="50">
        <v>520</v>
      </c>
      <c r="AE77" s="50">
        <v>3564</v>
      </c>
      <c r="AF77" s="50">
        <v>2131</v>
      </c>
      <c r="AG77" s="50">
        <v>8.4</v>
      </c>
      <c r="AH77" s="50">
        <v>57.3</v>
      </c>
      <c r="AI77" s="50">
        <v>34.299999999999997</v>
      </c>
      <c r="AJ77" s="48">
        <v>50.3</v>
      </c>
      <c r="AK77" s="50">
        <v>107</v>
      </c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48"/>
      <c r="ES77" s="50"/>
    </row>
    <row r="78" spans="1:149" x14ac:dyDescent="0.15">
      <c r="A78" s="44" t="s">
        <v>87</v>
      </c>
      <c r="B78" s="44" t="s">
        <v>88</v>
      </c>
      <c r="C78" s="44" t="s">
        <v>436</v>
      </c>
      <c r="D78">
        <v>1</v>
      </c>
      <c r="E78" s="50">
        <v>2874</v>
      </c>
      <c r="F78" s="50">
        <v>73</v>
      </c>
      <c r="G78" s="50">
        <v>88</v>
      </c>
      <c r="H78" s="50">
        <v>113</v>
      </c>
      <c r="I78" s="50">
        <v>128</v>
      </c>
      <c r="J78" s="50">
        <v>247</v>
      </c>
      <c r="K78" s="50">
        <v>116</v>
      </c>
      <c r="L78" s="50">
        <v>128</v>
      </c>
      <c r="M78" s="50">
        <v>178</v>
      </c>
      <c r="N78" s="50">
        <v>180</v>
      </c>
      <c r="O78" s="50">
        <v>227</v>
      </c>
      <c r="P78" s="50">
        <v>201</v>
      </c>
      <c r="Q78" s="50">
        <v>180</v>
      </c>
      <c r="R78" s="50">
        <v>157</v>
      </c>
      <c r="S78" s="50">
        <v>196</v>
      </c>
      <c r="T78" s="50">
        <v>200</v>
      </c>
      <c r="U78" s="50">
        <v>176</v>
      </c>
      <c r="V78" s="50">
        <v>152</v>
      </c>
      <c r="W78" s="50">
        <v>91</v>
      </c>
      <c r="X78" s="50">
        <v>38</v>
      </c>
      <c r="Y78" s="50">
        <v>5</v>
      </c>
      <c r="Z78" s="50">
        <v>0</v>
      </c>
      <c r="AA78" s="50">
        <v>0</v>
      </c>
      <c r="AB78" s="50">
        <v>0</v>
      </c>
      <c r="AC78" s="50">
        <v>0</v>
      </c>
      <c r="AD78" s="50">
        <v>274</v>
      </c>
      <c r="AE78" s="50">
        <v>1742</v>
      </c>
      <c r="AF78" s="50">
        <v>858</v>
      </c>
      <c r="AG78" s="50">
        <v>9.5</v>
      </c>
      <c r="AH78" s="50">
        <v>60.6</v>
      </c>
      <c r="AI78" s="50">
        <v>29.9</v>
      </c>
      <c r="AJ78" s="48">
        <v>47.8</v>
      </c>
      <c r="AK78" s="50">
        <v>0</v>
      </c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48"/>
      <c r="ES78" s="50"/>
    </row>
    <row r="79" spans="1:149" x14ac:dyDescent="0.15">
      <c r="A79" s="44" t="s">
        <v>87</v>
      </c>
      <c r="B79" s="44" t="s">
        <v>88</v>
      </c>
      <c r="C79" s="44" t="s">
        <v>436</v>
      </c>
      <c r="D79">
        <v>2</v>
      </c>
      <c r="E79" s="50">
        <v>3341</v>
      </c>
      <c r="F79" s="50">
        <v>79</v>
      </c>
      <c r="G79" s="50">
        <v>85</v>
      </c>
      <c r="H79" s="50">
        <v>82</v>
      </c>
      <c r="I79" s="50">
        <v>150</v>
      </c>
      <c r="J79" s="50">
        <v>199</v>
      </c>
      <c r="K79" s="50">
        <v>176</v>
      </c>
      <c r="L79" s="50">
        <v>126</v>
      </c>
      <c r="M79" s="50">
        <v>180</v>
      </c>
      <c r="N79" s="50">
        <v>184</v>
      </c>
      <c r="O79" s="50">
        <v>242</v>
      </c>
      <c r="P79" s="50">
        <v>224</v>
      </c>
      <c r="Q79" s="50">
        <v>183</v>
      </c>
      <c r="R79" s="50">
        <v>158</v>
      </c>
      <c r="S79" s="50">
        <v>197</v>
      </c>
      <c r="T79" s="50">
        <v>243</v>
      </c>
      <c r="U79" s="50">
        <v>289</v>
      </c>
      <c r="V79" s="50">
        <v>220</v>
      </c>
      <c r="W79" s="50">
        <v>189</v>
      </c>
      <c r="X79" s="50">
        <v>85</v>
      </c>
      <c r="Y79" s="50">
        <v>44</v>
      </c>
      <c r="Z79" s="50">
        <v>4</v>
      </c>
      <c r="AA79" s="50">
        <v>2</v>
      </c>
      <c r="AB79" s="50">
        <v>0</v>
      </c>
      <c r="AC79" s="50">
        <v>6</v>
      </c>
      <c r="AD79" s="50">
        <v>246</v>
      </c>
      <c r="AE79" s="50">
        <v>1822</v>
      </c>
      <c r="AF79" s="50">
        <v>1273</v>
      </c>
      <c r="AG79" s="50">
        <v>7.4</v>
      </c>
      <c r="AH79" s="50">
        <v>54.5</v>
      </c>
      <c r="AI79" s="50">
        <v>38.1</v>
      </c>
      <c r="AJ79" s="48">
        <v>52.4</v>
      </c>
      <c r="AK79" s="50">
        <v>0</v>
      </c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48"/>
      <c r="ES79" s="50"/>
    </row>
    <row r="80" spans="1:149" x14ac:dyDescent="0.15">
      <c r="A80" s="44" t="s">
        <v>89</v>
      </c>
      <c r="B80" s="44" t="s">
        <v>90</v>
      </c>
      <c r="C80" s="44" t="s">
        <v>437</v>
      </c>
      <c r="D80">
        <v>0</v>
      </c>
      <c r="E80" s="50">
        <v>3617</v>
      </c>
      <c r="F80" s="50">
        <v>79</v>
      </c>
      <c r="G80" s="50">
        <v>83</v>
      </c>
      <c r="H80" s="50">
        <v>94</v>
      </c>
      <c r="I80" s="50">
        <v>160</v>
      </c>
      <c r="J80" s="50">
        <v>328</v>
      </c>
      <c r="K80" s="50">
        <v>210</v>
      </c>
      <c r="L80" s="50">
        <v>170</v>
      </c>
      <c r="M80" s="50">
        <v>164</v>
      </c>
      <c r="N80" s="50">
        <v>190</v>
      </c>
      <c r="O80" s="50">
        <v>278</v>
      </c>
      <c r="P80" s="50">
        <v>255</v>
      </c>
      <c r="Q80" s="50">
        <v>203</v>
      </c>
      <c r="R80" s="50">
        <v>237</v>
      </c>
      <c r="S80" s="50">
        <v>240</v>
      </c>
      <c r="T80" s="50">
        <v>285</v>
      </c>
      <c r="U80" s="50">
        <v>216</v>
      </c>
      <c r="V80" s="50">
        <v>177</v>
      </c>
      <c r="W80" s="50">
        <v>148</v>
      </c>
      <c r="X80" s="50">
        <v>70</v>
      </c>
      <c r="Y80" s="50">
        <v>26</v>
      </c>
      <c r="Z80" s="50">
        <v>4</v>
      </c>
      <c r="AA80" s="50">
        <v>0</v>
      </c>
      <c r="AB80" s="50">
        <v>0</v>
      </c>
      <c r="AC80" s="50">
        <v>4</v>
      </c>
      <c r="AD80" s="50">
        <v>256</v>
      </c>
      <c r="AE80" s="50">
        <v>2195</v>
      </c>
      <c r="AF80" s="50">
        <v>1166</v>
      </c>
      <c r="AG80" s="50">
        <v>7.1</v>
      </c>
      <c r="AH80" s="50">
        <v>60.7</v>
      </c>
      <c r="AI80" s="50">
        <v>32.200000000000003</v>
      </c>
      <c r="AJ80" s="48">
        <v>49.6</v>
      </c>
      <c r="AK80" s="50">
        <v>101</v>
      </c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48"/>
      <c r="ES80" s="50"/>
    </row>
    <row r="81" spans="1:149" x14ac:dyDescent="0.15">
      <c r="A81" s="44" t="s">
        <v>89</v>
      </c>
      <c r="B81" s="44" t="s">
        <v>90</v>
      </c>
      <c r="C81" s="44" t="s">
        <v>437</v>
      </c>
      <c r="D81">
        <v>1</v>
      </c>
      <c r="E81" s="50">
        <v>1620</v>
      </c>
      <c r="F81" s="50">
        <v>40</v>
      </c>
      <c r="G81" s="50">
        <v>44</v>
      </c>
      <c r="H81" s="50">
        <v>47</v>
      </c>
      <c r="I81" s="50">
        <v>83</v>
      </c>
      <c r="J81" s="50">
        <v>148</v>
      </c>
      <c r="K81" s="50">
        <v>103</v>
      </c>
      <c r="L81" s="50">
        <v>77</v>
      </c>
      <c r="M81" s="50">
        <v>80</v>
      </c>
      <c r="N81" s="50">
        <v>97</v>
      </c>
      <c r="O81" s="50">
        <v>136</v>
      </c>
      <c r="P81" s="50">
        <v>117</v>
      </c>
      <c r="Q81" s="50">
        <v>77</v>
      </c>
      <c r="R81" s="50">
        <v>107</v>
      </c>
      <c r="S81" s="50">
        <v>116</v>
      </c>
      <c r="T81" s="50">
        <v>129</v>
      </c>
      <c r="U81" s="50">
        <v>89</v>
      </c>
      <c r="V81" s="50">
        <v>58</v>
      </c>
      <c r="W81" s="50">
        <v>49</v>
      </c>
      <c r="X81" s="50">
        <v>19</v>
      </c>
      <c r="Y81" s="50">
        <v>4</v>
      </c>
      <c r="Z81" s="50">
        <v>0</v>
      </c>
      <c r="AA81" s="50">
        <v>0</v>
      </c>
      <c r="AB81" s="50">
        <v>0</v>
      </c>
      <c r="AC81" s="50">
        <v>0</v>
      </c>
      <c r="AD81" s="50">
        <v>131</v>
      </c>
      <c r="AE81" s="50">
        <v>1025</v>
      </c>
      <c r="AF81" s="50">
        <v>464</v>
      </c>
      <c r="AG81" s="50">
        <v>8.1</v>
      </c>
      <c r="AH81" s="50">
        <v>63.3</v>
      </c>
      <c r="AI81" s="50">
        <v>28.6</v>
      </c>
      <c r="AJ81" s="48">
        <v>47.2</v>
      </c>
      <c r="AK81" s="50">
        <v>0</v>
      </c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48"/>
      <c r="ES81" s="50"/>
    </row>
    <row r="82" spans="1:149" x14ac:dyDescent="0.15">
      <c r="A82" s="44" t="s">
        <v>89</v>
      </c>
      <c r="B82" s="44" t="s">
        <v>90</v>
      </c>
      <c r="C82" s="44" t="s">
        <v>437</v>
      </c>
      <c r="D82">
        <v>2</v>
      </c>
      <c r="E82" s="50">
        <v>1997</v>
      </c>
      <c r="F82" s="50">
        <v>39</v>
      </c>
      <c r="G82" s="50">
        <v>39</v>
      </c>
      <c r="H82" s="50">
        <v>47</v>
      </c>
      <c r="I82" s="50">
        <v>77</v>
      </c>
      <c r="J82" s="50">
        <v>180</v>
      </c>
      <c r="K82" s="50">
        <v>107</v>
      </c>
      <c r="L82" s="50">
        <v>93</v>
      </c>
      <c r="M82" s="50">
        <v>84</v>
      </c>
      <c r="N82" s="50">
        <v>93</v>
      </c>
      <c r="O82" s="50">
        <v>142</v>
      </c>
      <c r="P82" s="50">
        <v>138</v>
      </c>
      <c r="Q82" s="50">
        <v>126</v>
      </c>
      <c r="R82" s="50">
        <v>130</v>
      </c>
      <c r="S82" s="50">
        <v>124</v>
      </c>
      <c r="T82" s="50">
        <v>156</v>
      </c>
      <c r="U82" s="50">
        <v>127</v>
      </c>
      <c r="V82" s="50">
        <v>119</v>
      </c>
      <c r="W82" s="50">
        <v>99</v>
      </c>
      <c r="X82" s="50">
        <v>51</v>
      </c>
      <c r="Y82" s="50">
        <v>22</v>
      </c>
      <c r="Z82" s="50">
        <v>4</v>
      </c>
      <c r="AA82" s="50">
        <v>0</v>
      </c>
      <c r="AB82" s="50">
        <v>0</v>
      </c>
      <c r="AC82" s="50">
        <v>4</v>
      </c>
      <c r="AD82" s="50">
        <v>125</v>
      </c>
      <c r="AE82" s="50">
        <v>1170</v>
      </c>
      <c r="AF82" s="50">
        <v>702</v>
      </c>
      <c r="AG82" s="50">
        <v>6.3</v>
      </c>
      <c r="AH82" s="50">
        <v>58.6</v>
      </c>
      <c r="AI82" s="50">
        <v>35.200000000000003</v>
      </c>
      <c r="AJ82" s="48">
        <v>51.5</v>
      </c>
      <c r="AK82" s="50">
        <v>0</v>
      </c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48"/>
      <c r="ES82" s="50"/>
    </row>
    <row r="83" spans="1:149" x14ac:dyDescent="0.15">
      <c r="A83" s="44" t="s">
        <v>91</v>
      </c>
      <c r="B83" s="44" t="s">
        <v>92</v>
      </c>
      <c r="C83" s="44" t="s">
        <v>438</v>
      </c>
      <c r="D83">
        <v>0</v>
      </c>
      <c r="E83" s="50">
        <v>4122</v>
      </c>
      <c r="F83" s="50">
        <v>115</v>
      </c>
      <c r="G83" s="50">
        <v>117</v>
      </c>
      <c r="H83" s="50">
        <v>141</v>
      </c>
      <c r="I83" s="50">
        <v>215</v>
      </c>
      <c r="J83" s="50">
        <v>400</v>
      </c>
      <c r="K83" s="50">
        <v>286</v>
      </c>
      <c r="L83" s="50">
        <v>223</v>
      </c>
      <c r="M83" s="50">
        <v>253</v>
      </c>
      <c r="N83" s="50">
        <v>274</v>
      </c>
      <c r="O83" s="50">
        <v>327</v>
      </c>
      <c r="P83" s="50">
        <v>297</v>
      </c>
      <c r="Q83" s="50">
        <v>289</v>
      </c>
      <c r="R83" s="50">
        <v>199</v>
      </c>
      <c r="S83" s="50">
        <v>216</v>
      </c>
      <c r="T83" s="50">
        <v>229</v>
      </c>
      <c r="U83" s="50">
        <v>204</v>
      </c>
      <c r="V83" s="50">
        <v>141</v>
      </c>
      <c r="W83" s="50">
        <v>103</v>
      </c>
      <c r="X83" s="50">
        <v>69</v>
      </c>
      <c r="Y83" s="50">
        <v>22</v>
      </c>
      <c r="Z83" s="50">
        <v>2</v>
      </c>
      <c r="AA83" s="50">
        <v>0</v>
      </c>
      <c r="AB83" s="50">
        <v>0</v>
      </c>
      <c r="AC83" s="50">
        <v>2</v>
      </c>
      <c r="AD83" s="50">
        <v>373</v>
      </c>
      <c r="AE83" s="50">
        <v>2763</v>
      </c>
      <c r="AF83" s="50">
        <v>986</v>
      </c>
      <c r="AG83" s="50">
        <v>9</v>
      </c>
      <c r="AH83" s="50">
        <v>67</v>
      </c>
      <c r="AI83" s="50">
        <v>23.9</v>
      </c>
      <c r="AJ83" s="48">
        <v>45.2</v>
      </c>
      <c r="AK83" s="50">
        <v>103</v>
      </c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48"/>
      <c r="ES83" s="50"/>
    </row>
    <row r="84" spans="1:149" x14ac:dyDescent="0.15">
      <c r="A84" s="44" t="s">
        <v>91</v>
      </c>
      <c r="B84" s="44" t="s">
        <v>92</v>
      </c>
      <c r="C84" s="44" t="s">
        <v>438</v>
      </c>
      <c r="D84">
        <v>1</v>
      </c>
      <c r="E84" s="50">
        <v>1890</v>
      </c>
      <c r="F84" s="50">
        <v>51</v>
      </c>
      <c r="G84" s="50">
        <v>58</v>
      </c>
      <c r="H84" s="50">
        <v>68</v>
      </c>
      <c r="I84" s="50">
        <v>106</v>
      </c>
      <c r="J84" s="50">
        <v>201</v>
      </c>
      <c r="K84" s="50">
        <v>134</v>
      </c>
      <c r="L84" s="50">
        <v>98</v>
      </c>
      <c r="M84" s="50">
        <v>119</v>
      </c>
      <c r="N84" s="50">
        <v>134</v>
      </c>
      <c r="O84" s="50">
        <v>146</v>
      </c>
      <c r="P84" s="50">
        <v>133</v>
      </c>
      <c r="Q84" s="50">
        <v>139</v>
      </c>
      <c r="R84" s="50">
        <v>100</v>
      </c>
      <c r="S84" s="50">
        <v>102</v>
      </c>
      <c r="T84" s="50">
        <v>110</v>
      </c>
      <c r="U84" s="50">
        <v>85</v>
      </c>
      <c r="V84" s="50">
        <v>50</v>
      </c>
      <c r="W84" s="50">
        <v>31</v>
      </c>
      <c r="X84" s="50">
        <v>21</v>
      </c>
      <c r="Y84" s="50">
        <v>4</v>
      </c>
      <c r="Z84" s="50">
        <v>0</v>
      </c>
      <c r="AA84" s="50">
        <v>0</v>
      </c>
      <c r="AB84" s="50">
        <v>0</v>
      </c>
      <c r="AC84" s="50">
        <v>0</v>
      </c>
      <c r="AD84" s="50">
        <v>177</v>
      </c>
      <c r="AE84" s="50">
        <v>1310</v>
      </c>
      <c r="AF84" s="50">
        <v>403</v>
      </c>
      <c r="AG84" s="50">
        <v>9.4</v>
      </c>
      <c r="AH84" s="50">
        <v>69.3</v>
      </c>
      <c r="AI84" s="50">
        <v>21.3</v>
      </c>
      <c r="AJ84" s="48">
        <v>43.7</v>
      </c>
      <c r="AK84" s="50">
        <v>0</v>
      </c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48"/>
      <c r="ES84" s="50"/>
    </row>
    <row r="85" spans="1:149" x14ac:dyDescent="0.15">
      <c r="A85" s="44" t="s">
        <v>91</v>
      </c>
      <c r="B85" s="44" t="s">
        <v>92</v>
      </c>
      <c r="C85" s="44" t="s">
        <v>438</v>
      </c>
      <c r="D85">
        <v>2</v>
      </c>
      <c r="E85" s="50">
        <v>2232</v>
      </c>
      <c r="F85" s="50">
        <v>64</v>
      </c>
      <c r="G85" s="50">
        <v>59</v>
      </c>
      <c r="H85" s="50">
        <v>73</v>
      </c>
      <c r="I85" s="50">
        <v>109</v>
      </c>
      <c r="J85" s="50">
        <v>199</v>
      </c>
      <c r="K85" s="50">
        <v>152</v>
      </c>
      <c r="L85" s="50">
        <v>125</v>
      </c>
      <c r="M85" s="50">
        <v>134</v>
      </c>
      <c r="N85" s="50">
        <v>140</v>
      </c>
      <c r="O85" s="50">
        <v>181</v>
      </c>
      <c r="P85" s="50">
        <v>164</v>
      </c>
      <c r="Q85" s="50">
        <v>150</v>
      </c>
      <c r="R85" s="50">
        <v>99</v>
      </c>
      <c r="S85" s="50">
        <v>114</v>
      </c>
      <c r="T85" s="50">
        <v>119</v>
      </c>
      <c r="U85" s="50">
        <v>119</v>
      </c>
      <c r="V85" s="50">
        <v>91</v>
      </c>
      <c r="W85" s="50">
        <v>72</v>
      </c>
      <c r="X85" s="50">
        <v>48</v>
      </c>
      <c r="Y85" s="50">
        <v>18</v>
      </c>
      <c r="Z85" s="50">
        <v>2</v>
      </c>
      <c r="AA85" s="50">
        <v>0</v>
      </c>
      <c r="AB85" s="50">
        <v>0</v>
      </c>
      <c r="AC85" s="50">
        <v>2</v>
      </c>
      <c r="AD85" s="50">
        <v>196</v>
      </c>
      <c r="AE85" s="50">
        <v>1453</v>
      </c>
      <c r="AF85" s="50">
        <v>583</v>
      </c>
      <c r="AG85" s="50">
        <v>8.8000000000000007</v>
      </c>
      <c r="AH85" s="50">
        <v>65.099999999999994</v>
      </c>
      <c r="AI85" s="50">
        <v>26.1</v>
      </c>
      <c r="AJ85" s="48">
        <v>46.4</v>
      </c>
      <c r="AK85" s="50">
        <v>0</v>
      </c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48"/>
      <c r="ES85" s="50"/>
    </row>
    <row r="86" spans="1:149" x14ac:dyDescent="0.15">
      <c r="A86" s="44" t="s">
        <v>93</v>
      </c>
      <c r="B86" s="44" t="s">
        <v>94</v>
      </c>
      <c r="C86" s="44" t="s">
        <v>439</v>
      </c>
      <c r="D86">
        <v>0</v>
      </c>
      <c r="E86" s="50">
        <v>3805</v>
      </c>
      <c r="F86" s="50">
        <v>128</v>
      </c>
      <c r="G86" s="50">
        <v>178</v>
      </c>
      <c r="H86" s="50">
        <v>139</v>
      </c>
      <c r="I86" s="50">
        <v>167</v>
      </c>
      <c r="J86" s="50">
        <v>303</v>
      </c>
      <c r="K86" s="50">
        <v>231</v>
      </c>
      <c r="L86" s="50">
        <v>206</v>
      </c>
      <c r="M86" s="50">
        <v>230</v>
      </c>
      <c r="N86" s="50">
        <v>319</v>
      </c>
      <c r="O86" s="50">
        <v>282</v>
      </c>
      <c r="P86" s="50">
        <v>223</v>
      </c>
      <c r="Q86" s="50">
        <v>228</v>
      </c>
      <c r="R86" s="50">
        <v>189</v>
      </c>
      <c r="S86" s="50">
        <v>202</v>
      </c>
      <c r="T86" s="50">
        <v>228</v>
      </c>
      <c r="U86" s="50">
        <v>210</v>
      </c>
      <c r="V86" s="50">
        <v>143</v>
      </c>
      <c r="W86" s="50">
        <v>116</v>
      </c>
      <c r="X86" s="50">
        <v>61</v>
      </c>
      <c r="Y86" s="50">
        <v>19</v>
      </c>
      <c r="Z86" s="50">
        <v>3</v>
      </c>
      <c r="AA86" s="50">
        <v>0</v>
      </c>
      <c r="AB86" s="50">
        <v>0</v>
      </c>
      <c r="AC86" s="50">
        <v>3</v>
      </c>
      <c r="AD86" s="50">
        <v>445</v>
      </c>
      <c r="AE86" s="50">
        <v>2378</v>
      </c>
      <c r="AF86" s="50">
        <v>982</v>
      </c>
      <c r="AG86" s="50">
        <v>11.7</v>
      </c>
      <c r="AH86" s="50">
        <v>62.5</v>
      </c>
      <c r="AI86" s="50">
        <v>25.8</v>
      </c>
      <c r="AJ86" s="48">
        <v>45.3</v>
      </c>
      <c r="AK86" s="50">
        <v>104</v>
      </c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48"/>
      <c r="ES86" s="50"/>
    </row>
    <row r="87" spans="1:149" x14ac:dyDescent="0.15">
      <c r="A87" s="44" t="s">
        <v>93</v>
      </c>
      <c r="B87" s="44" t="s">
        <v>94</v>
      </c>
      <c r="C87" s="44" t="s">
        <v>439</v>
      </c>
      <c r="D87">
        <v>1</v>
      </c>
      <c r="E87" s="50">
        <v>1793</v>
      </c>
      <c r="F87" s="50">
        <v>68</v>
      </c>
      <c r="G87" s="50">
        <v>98</v>
      </c>
      <c r="H87" s="50">
        <v>71</v>
      </c>
      <c r="I87" s="50">
        <v>85</v>
      </c>
      <c r="J87" s="50">
        <v>167</v>
      </c>
      <c r="K87" s="50">
        <v>116</v>
      </c>
      <c r="L87" s="50">
        <v>98</v>
      </c>
      <c r="M87" s="50">
        <v>102</v>
      </c>
      <c r="N87" s="50">
        <v>144</v>
      </c>
      <c r="O87" s="50">
        <v>147</v>
      </c>
      <c r="P87" s="50">
        <v>104</v>
      </c>
      <c r="Q87" s="50">
        <v>100</v>
      </c>
      <c r="R87" s="50">
        <v>97</v>
      </c>
      <c r="S87" s="50">
        <v>84</v>
      </c>
      <c r="T87" s="50">
        <v>108</v>
      </c>
      <c r="U87" s="50">
        <v>94</v>
      </c>
      <c r="V87" s="50">
        <v>54</v>
      </c>
      <c r="W87" s="50">
        <v>36</v>
      </c>
      <c r="X87" s="50">
        <v>16</v>
      </c>
      <c r="Y87" s="50">
        <v>4</v>
      </c>
      <c r="Z87" s="50">
        <v>0</v>
      </c>
      <c r="AA87" s="50">
        <v>0</v>
      </c>
      <c r="AB87" s="50">
        <v>0</v>
      </c>
      <c r="AC87" s="50">
        <v>0</v>
      </c>
      <c r="AD87" s="50">
        <v>237</v>
      </c>
      <c r="AE87" s="50">
        <v>1160</v>
      </c>
      <c r="AF87" s="50">
        <v>396</v>
      </c>
      <c r="AG87" s="50">
        <v>13.2</v>
      </c>
      <c r="AH87" s="50">
        <v>64.7</v>
      </c>
      <c r="AI87" s="50">
        <v>22.1</v>
      </c>
      <c r="AJ87" s="48">
        <v>42.9</v>
      </c>
      <c r="AK87" s="50">
        <v>0</v>
      </c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48"/>
      <c r="ES87" s="50"/>
    </row>
    <row r="88" spans="1:149" x14ac:dyDescent="0.15">
      <c r="A88" s="44" t="s">
        <v>93</v>
      </c>
      <c r="B88" s="44" t="s">
        <v>94</v>
      </c>
      <c r="C88" s="44" t="s">
        <v>439</v>
      </c>
      <c r="D88">
        <v>2</v>
      </c>
      <c r="E88" s="50">
        <v>2012</v>
      </c>
      <c r="F88" s="50">
        <v>60</v>
      </c>
      <c r="G88" s="50">
        <v>80</v>
      </c>
      <c r="H88" s="50">
        <v>68</v>
      </c>
      <c r="I88" s="50">
        <v>82</v>
      </c>
      <c r="J88" s="50">
        <v>136</v>
      </c>
      <c r="K88" s="50">
        <v>115</v>
      </c>
      <c r="L88" s="50">
        <v>108</v>
      </c>
      <c r="M88" s="50">
        <v>128</v>
      </c>
      <c r="N88" s="50">
        <v>175</v>
      </c>
      <c r="O88" s="50">
        <v>135</v>
      </c>
      <c r="P88" s="50">
        <v>119</v>
      </c>
      <c r="Q88" s="50">
        <v>128</v>
      </c>
      <c r="R88" s="50">
        <v>92</v>
      </c>
      <c r="S88" s="50">
        <v>118</v>
      </c>
      <c r="T88" s="50">
        <v>120</v>
      </c>
      <c r="U88" s="50">
        <v>116</v>
      </c>
      <c r="V88" s="50">
        <v>89</v>
      </c>
      <c r="W88" s="50">
        <v>80</v>
      </c>
      <c r="X88" s="50">
        <v>45</v>
      </c>
      <c r="Y88" s="50">
        <v>15</v>
      </c>
      <c r="Z88" s="50">
        <v>3</v>
      </c>
      <c r="AA88" s="50">
        <v>0</v>
      </c>
      <c r="AB88" s="50">
        <v>0</v>
      </c>
      <c r="AC88" s="50">
        <v>3</v>
      </c>
      <c r="AD88" s="50">
        <v>208</v>
      </c>
      <c r="AE88" s="50">
        <v>1218</v>
      </c>
      <c r="AF88" s="50">
        <v>586</v>
      </c>
      <c r="AG88" s="50">
        <v>10.3</v>
      </c>
      <c r="AH88" s="50">
        <v>60.5</v>
      </c>
      <c r="AI88" s="50">
        <v>29.1</v>
      </c>
      <c r="AJ88" s="48">
        <v>47.5</v>
      </c>
      <c r="AK88" s="50">
        <v>0</v>
      </c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48"/>
      <c r="ES88" s="50"/>
    </row>
    <row r="89" spans="1:149" x14ac:dyDescent="0.15">
      <c r="A89" s="44" t="s">
        <v>95</v>
      </c>
      <c r="B89" s="44" t="s">
        <v>96</v>
      </c>
      <c r="C89" s="44" t="s">
        <v>440</v>
      </c>
      <c r="D89">
        <v>0</v>
      </c>
      <c r="E89" s="50">
        <v>4481</v>
      </c>
      <c r="F89" s="50">
        <v>119</v>
      </c>
      <c r="G89" s="50">
        <v>141</v>
      </c>
      <c r="H89" s="50">
        <v>133</v>
      </c>
      <c r="I89" s="50">
        <v>180</v>
      </c>
      <c r="J89" s="50">
        <v>507</v>
      </c>
      <c r="K89" s="50">
        <v>373</v>
      </c>
      <c r="L89" s="50">
        <v>270</v>
      </c>
      <c r="M89" s="50">
        <v>273</v>
      </c>
      <c r="N89" s="50">
        <v>275</v>
      </c>
      <c r="O89" s="50">
        <v>265</v>
      </c>
      <c r="P89" s="50">
        <v>298</v>
      </c>
      <c r="Q89" s="50">
        <v>246</v>
      </c>
      <c r="R89" s="50">
        <v>242</v>
      </c>
      <c r="S89" s="50">
        <v>246</v>
      </c>
      <c r="T89" s="50">
        <v>273</v>
      </c>
      <c r="U89" s="50">
        <v>221</v>
      </c>
      <c r="V89" s="50">
        <v>169</v>
      </c>
      <c r="W89" s="50">
        <v>138</v>
      </c>
      <c r="X89" s="50">
        <v>78</v>
      </c>
      <c r="Y89" s="50">
        <v>30</v>
      </c>
      <c r="Z89" s="50">
        <v>2</v>
      </c>
      <c r="AA89" s="50">
        <v>2</v>
      </c>
      <c r="AB89" s="50">
        <v>0</v>
      </c>
      <c r="AC89" s="50">
        <v>4</v>
      </c>
      <c r="AD89" s="50">
        <v>393</v>
      </c>
      <c r="AE89" s="50">
        <v>2929</v>
      </c>
      <c r="AF89" s="50">
        <v>1159</v>
      </c>
      <c r="AG89" s="50">
        <v>8.8000000000000007</v>
      </c>
      <c r="AH89" s="50">
        <v>65.400000000000006</v>
      </c>
      <c r="AI89" s="50">
        <v>25.9</v>
      </c>
      <c r="AJ89" s="48">
        <v>45.4</v>
      </c>
      <c r="AK89" s="50">
        <v>106</v>
      </c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48"/>
      <c r="ES89" s="50"/>
    </row>
    <row r="90" spans="1:149" x14ac:dyDescent="0.15">
      <c r="A90" s="44" t="s">
        <v>95</v>
      </c>
      <c r="B90" s="44" t="s">
        <v>96</v>
      </c>
      <c r="C90" s="44" t="s">
        <v>440</v>
      </c>
      <c r="D90">
        <v>1</v>
      </c>
      <c r="E90" s="50">
        <v>2005</v>
      </c>
      <c r="F90" s="50">
        <v>66</v>
      </c>
      <c r="G90" s="50">
        <v>71</v>
      </c>
      <c r="H90" s="50">
        <v>60</v>
      </c>
      <c r="I90" s="50">
        <v>76</v>
      </c>
      <c r="J90" s="50">
        <v>226</v>
      </c>
      <c r="K90" s="50">
        <v>166</v>
      </c>
      <c r="L90" s="50">
        <v>138</v>
      </c>
      <c r="M90" s="50">
        <v>128</v>
      </c>
      <c r="N90" s="50">
        <v>132</v>
      </c>
      <c r="O90" s="50">
        <v>122</v>
      </c>
      <c r="P90" s="50">
        <v>137</v>
      </c>
      <c r="Q90" s="50">
        <v>114</v>
      </c>
      <c r="R90" s="50">
        <v>106</v>
      </c>
      <c r="S90" s="50">
        <v>123</v>
      </c>
      <c r="T90" s="50">
        <v>126</v>
      </c>
      <c r="U90" s="50">
        <v>90</v>
      </c>
      <c r="V90" s="50">
        <v>61</v>
      </c>
      <c r="W90" s="50">
        <v>37</v>
      </c>
      <c r="X90" s="50">
        <v>22</v>
      </c>
      <c r="Y90" s="50">
        <v>4</v>
      </c>
      <c r="Z90" s="50">
        <v>0</v>
      </c>
      <c r="AA90" s="50">
        <v>0</v>
      </c>
      <c r="AB90" s="50">
        <v>0</v>
      </c>
      <c r="AC90" s="50">
        <v>0</v>
      </c>
      <c r="AD90" s="50">
        <v>197</v>
      </c>
      <c r="AE90" s="50">
        <v>1345</v>
      </c>
      <c r="AF90" s="50">
        <v>463</v>
      </c>
      <c r="AG90" s="50">
        <v>9.8000000000000007</v>
      </c>
      <c r="AH90" s="50">
        <v>67.099999999999994</v>
      </c>
      <c r="AI90" s="50">
        <v>23.1</v>
      </c>
      <c r="AJ90" s="48">
        <v>43.6</v>
      </c>
      <c r="AK90" s="50">
        <v>0</v>
      </c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48"/>
      <c r="ES90" s="50"/>
    </row>
    <row r="91" spans="1:149" x14ac:dyDescent="0.15">
      <c r="A91" s="44" t="s">
        <v>95</v>
      </c>
      <c r="B91" s="44" t="s">
        <v>96</v>
      </c>
      <c r="C91" s="44" t="s">
        <v>440</v>
      </c>
      <c r="D91">
        <v>2</v>
      </c>
      <c r="E91" s="50">
        <v>2476</v>
      </c>
      <c r="F91" s="50">
        <v>53</v>
      </c>
      <c r="G91" s="50">
        <v>70</v>
      </c>
      <c r="H91" s="50">
        <v>73</v>
      </c>
      <c r="I91" s="50">
        <v>104</v>
      </c>
      <c r="J91" s="50">
        <v>281</v>
      </c>
      <c r="K91" s="50">
        <v>207</v>
      </c>
      <c r="L91" s="50">
        <v>132</v>
      </c>
      <c r="M91" s="50">
        <v>145</v>
      </c>
      <c r="N91" s="50">
        <v>143</v>
      </c>
      <c r="O91" s="50">
        <v>143</v>
      </c>
      <c r="P91" s="50">
        <v>161</v>
      </c>
      <c r="Q91" s="50">
        <v>132</v>
      </c>
      <c r="R91" s="50">
        <v>136</v>
      </c>
      <c r="S91" s="50">
        <v>123</v>
      </c>
      <c r="T91" s="50">
        <v>147</v>
      </c>
      <c r="U91" s="50">
        <v>131</v>
      </c>
      <c r="V91" s="50">
        <v>108</v>
      </c>
      <c r="W91" s="50">
        <v>101</v>
      </c>
      <c r="X91" s="50">
        <v>56</v>
      </c>
      <c r="Y91" s="50">
        <v>26</v>
      </c>
      <c r="Z91" s="50">
        <v>2</v>
      </c>
      <c r="AA91" s="50">
        <v>2</v>
      </c>
      <c r="AB91" s="50">
        <v>0</v>
      </c>
      <c r="AC91" s="50">
        <v>4</v>
      </c>
      <c r="AD91" s="50">
        <v>196</v>
      </c>
      <c r="AE91" s="50">
        <v>1584</v>
      </c>
      <c r="AF91" s="50">
        <v>696</v>
      </c>
      <c r="AG91" s="50">
        <v>7.9</v>
      </c>
      <c r="AH91" s="50">
        <v>64</v>
      </c>
      <c r="AI91" s="50">
        <v>28.1</v>
      </c>
      <c r="AJ91" s="48">
        <v>46.9</v>
      </c>
      <c r="AK91" s="50">
        <v>0</v>
      </c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48"/>
      <c r="ES91" s="50"/>
    </row>
    <row r="92" spans="1:149" x14ac:dyDescent="0.15">
      <c r="A92" s="44" t="s">
        <v>97</v>
      </c>
      <c r="B92" s="44" t="s">
        <v>98</v>
      </c>
      <c r="C92" s="44" t="s">
        <v>441</v>
      </c>
      <c r="D92">
        <v>0</v>
      </c>
      <c r="E92" s="50">
        <v>9714</v>
      </c>
      <c r="F92" s="50">
        <v>265</v>
      </c>
      <c r="G92" s="50">
        <v>312</v>
      </c>
      <c r="H92" s="50">
        <v>332</v>
      </c>
      <c r="I92" s="50">
        <v>397</v>
      </c>
      <c r="J92" s="50">
        <v>688</v>
      </c>
      <c r="K92" s="50">
        <v>484</v>
      </c>
      <c r="L92" s="50">
        <v>462</v>
      </c>
      <c r="M92" s="50">
        <v>494</v>
      </c>
      <c r="N92" s="50">
        <v>618</v>
      </c>
      <c r="O92" s="50">
        <v>701</v>
      </c>
      <c r="P92" s="50">
        <v>656</v>
      </c>
      <c r="Q92" s="50">
        <v>608</v>
      </c>
      <c r="R92" s="50">
        <v>512</v>
      </c>
      <c r="S92" s="50">
        <v>577</v>
      </c>
      <c r="T92" s="50">
        <v>700</v>
      </c>
      <c r="U92" s="50">
        <v>686</v>
      </c>
      <c r="V92" s="50">
        <v>553</v>
      </c>
      <c r="W92" s="50">
        <v>414</v>
      </c>
      <c r="X92" s="50">
        <v>190</v>
      </c>
      <c r="Y92" s="50">
        <v>58</v>
      </c>
      <c r="Z92" s="50">
        <v>7</v>
      </c>
      <c r="AA92" s="50">
        <v>0</v>
      </c>
      <c r="AB92" s="50">
        <v>0</v>
      </c>
      <c r="AC92" s="50">
        <v>7</v>
      </c>
      <c r="AD92" s="50">
        <v>909</v>
      </c>
      <c r="AE92" s="50">
        <v>5620</v>
      </c>
      <c r="AF92" s="50">
        <v>3185</v>
      </c>
      <c r="AG92" s="50">
        <v>9.4</v>
      </c>
      <c r="AH92" s="50">
        <v>57.9</v>
      </c>
      <c r="AI92" s="50">
        <v>32.799999999999997</v>
      </c>
      <c r="AJ92" s="48">
        <v>49.5</v>
      </c>
      <c r="AK92" s="50">
        <v>103</v>
      </c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48"/>
      <c r="ES92" s="50"/>
    </row>
    <row r="93" spans="1:149" x14ac:dyDescent="0.15">
      <c r="A93" s="44" t="s">
        <v>97</v>
      </c>
      <c r="B93" s="44" t="s">
        <v>98</v>
      </c>
      <c r="C93" s="44" t="s">
        <v>441</v>
      </c>
      <c r="D93">
        <v>1</v>
      </c>
      <c r="E93" s="50">
        <v>4522</v>
      </c>
      <c r="F93" s="50">
        <v>134</v>
      </c>
      <c r="G93" s="50">
        <v>152</v>
      </c>
      <c r="H93" s="50">
        <v>178</v>
      </c>
      <c r="I93" s="50">
        <v>206</v>
      </c>
      <c r="J93" s="50">
        <v>354</v>
      </c>
      <c r="K93" s="50">
        <v>243</v>
      </c>
      <c r="L93" s="50">
        <v>238</v>
      </c>
      <c r="M93" s="50">
        <v>237</v>
      </c>
      <c r="N93" s="50">
        <v>306</v>
      </c>
      <c r="O93" s="50">
        <v>345</v>
      </c>
      <c r="P93" s="50">
        <v>320</v>
      </c>
      <c r="Q93" s="50">
        <v>300</v>
      </c>
      <c r="R93" s="50">
        <v>230</v>
      </c>
      <c r="S93" s="50">
        <v>283</v>
      </c>
      <c r="T93" s="50">
        <v>304</v>
      </c>
      <c r="U93" s="50">
        <v>279</v>
      </c>
      <c r="V93" s="50">
        <v>220</v>
      </c>
      <c r="W93" s="50">
        <v>127</v>
      </c>
      <c r="X93" s="50">
        <v>56</v>
      </c>
      <c r="Y93" s="50">
        <v>8</v>
      </c>
      <c r="Z93" s="50">
        <v>2</v>
      </c>
      <c r="AA93" s="50">
        <v>0</v>
      </c>
      <c r="AB93" s="50">
        <v>0</v>
      </c>
      <c r="AC93" s="50">
        <v>2</v>
      </c>
      <c r="AD93" s="50">
        <v>464</v>
      </c>
      <c r="AE93" s="50">
        <v>2779</v>
      </c>
      <c r="AF93" s="50">
        <v>1279</v>
      </c>
      <c r="AG93" s="50">
        <v>10.3</v>
      </c>
      <c r="AH93" s="50">
        <v>61.5</v>
      </c>
      <c r="AI93" s="50">
        <v>28.3</v>
      </c>
      <c r="AJ93" s="48">
        <v>46.9</v>
      </c>
      <c r="AK93" s="50">
        <v>0</v>
      </c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48"/>
      <c r="ES93" s="50"/>
    </row>
    <row r="94" spans="1:149" x14ac:dyDescent="0.15">
      <c r="A94" s="44" t="s">
        <v>97</v>
      </c>
      <c r="B94" s="44" t="s">
        <v>98</v>
      </c>
      <c r="C94" s="44" t="s">
        <v>441</v>
      </c>
      <c r="D94">
        <v>2</v>
      </c>
      <c r="E94" s="50">
        <v>5192</v>
      </c>
      <c r="F94" s="50">
        <v>131</v>
      </c>
      <c r="G94" s="50">
        <v>160</v>
      </c>
      <c r="H94" s="50">
        <v>154</v>
      </c>
      <c r="I94" s="50">
        <v>191</v>
      </c>
      <c r="J94" s="50">
        <v>334</v>
      </c>
      <c r="K94" s="50">
        <v>241</v>
      </c>
      <c r="L94" s="50">
        <v>224</v>
      </c>
      <c r="M94" s="50">
        <v>257</v>
      </c>
      <c r="N94" s="50">
        <v>312</v>
      </c>
      <c r="O94" s="50">
        <v>356</v>
      </c>
      <c r="P94" s="50">
        <v>336</v>
      </c>
      <c r="Q94" s="50">
        <v>308</v>
      </c>
      <c r="R94" s="50">
        <v>282</v>
      </c>
      <c r="S94" s="50">
        <v>294</v>
      </c>
      <c r="T94" s="50">
        <v>396</v>
      </c>
      <c r="U94" s="50">
        <v>407</v>
      </c>
      <c r="V94" s="50">
        <v>333</v>
      </c>
      <c r="W94" s="50">
        <v>287</v>
      </c>
      <c r="X94" s="50">
        <v>134</v>
      </c>
      <c r="Y94" s="50">
        <v>50</v>
      </c>
      <c r="Z94" s="50">
        <v>5</v>
      </c>
      <c r="AA94" s="50">
        <v>0</v>
      </c>
      <c r="AB94" s="50">
        <v>0</v>
      </c>
      <c r="AC94" s="50">
        <v>5</v>
      </c>
      <c r="AD94" s="50">
        <v>445</v>
      </c>
      <c r="AE94" s="50">
        <v>2841</v>
      </c>
      <c r="AF94" s="50">
        <v>1906</v>
      </c>
      <c r="AG94" s="50">
        <v>8.6</v>
      </c>
      <c r="AH94" s="50">
        <v>54.7</v>
      </c>
      <c r="AI94" s="50">
        <v>36.700000000000003</v>
      </c>
      <c r="AJ94" s="48">
        <v>51.8</v>
      </c>
      <c r="AK94" s="50">
        <v>0</v>
      </c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48"/>
      <c r="ES94" s="50"/>
    </row>
    <row r="95" spans="1:149" x14ac:dyDescent="0.15">
      <c r="A95" s="44" t="s">
        <v>99</v>
      </c>
      <c r="B95" s="44" t="s">
        <v>100</v>
      </c>
      <c r="C95" s="44" t="s">
        <v>442</v>
      </c>
      <c r="D95">
        <v>0</v>
      </c>
      <c r="E95" s="50">
        <v>4002</v>
      </c>
      <c r="F95" s="50">
        <v>156</v>
      </c>
      <c r="G95" s="50">
        <v>150</v>
      </c>
      <c r="H95" s="50">
        <v>163</v>
      </c>
      <c r="I95" s="50">
        <v>170</v>
      </c>
      <c r="J95" s="50">
        <v>328</v>
      </c>
      <c r="K95" s="50">
        <v>242</v>
      </c>
      <c r="L95" s="50">
        <v>236</v>
      </c>
      <c r="M95" s="50">
        <v>279</v>
      </c>
      <c r="N95" s="50">
        <v>271</v>
      </c>
      <c r="O95" s="50">
        <v>305</v>
      </c>
      <c r="P95" s="50">
        <v>236</v>
      </c>
      <c r="Q95" s="50">
        <v>226</v>
      </c>
      <c r="R95" s="50">
        <v>204</v>
      </c>
      <c r="S95" s="50">
        <v>196</v>
      </c>
      <c r="T95" s="50">
        <v>249</v>
      </c>
      <c r="U95" s="50">
        <v>237</v>
      </c>
      <c r="V95" s="50">
        <v>172</v>
      </c>
      <c r="W95" s="50">
        <v>104</v>
      </c>
      <c r="X95" s="50">
        <v>55</v>
      </c>
      <c r="Y95" s="50">
        <v>19</v>
      </c>
      <c r="Z95" s="50">
        <v>4</v>
      </c>
      <c r="AA95" s="50">
        <v>0</v>
      </c>
      <c r="AB95" s="50">
        <v>0</v>
      </c>
      <c r="AC95" s="50">
        <v>4</v>
      </c>
      <c r="AD95" s="50">
        <v>469</v>
      </c>
      <c r="AE95" s="50">
        <v>2497</v>
      </c>
      <c r="AF95" s="50">
        <v>1036</v>
      </c>
      <c r="AG95" s="50">
        <v>11.7</v>
      </c>
      <c r="AH95" s="50">
        <v>62.4</v>
      </c>
      <c r="AI95" s="50">
        <v>25.9</v>
      </c>
      <c r="AJ95" s="48">
        <v>45.2</v>
      </c>
      <c r="AK95" s="50">
        <v>101</v>
      </c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48"/>
      <c r="ES95" s="50"/>
    </row>
    <row r="96" spans="1:149" x14ac:dyDescent="0.15">
      <c r="A96" s="44" t="s">
        <v>99</v>
      </c>
      <c r="B96" s="44" t="s">
        <v>100</v>
      </c>
      <c r="C96" s="44" t="s">
        <v>442</v>
      </c>
      <c r="D96">
        <v>1</v>
      </c>
      <c r="E96" s="50">
        <v>1880</v>
      </c>
      <c r="F96" s="50">
        <v>88</v>
      </c>
      <c r="G96" s="50">
        <v>69</v>
      </c>
      <c r="H96" s="50">
        <v>87</v>
      </c>
      <c r="I96" s="50">
        <v>84</v>
      </c>
      <c r="J96" s="50">
        <v>167</v>
      </c>
      <c r="K96" s="50">
        <v>124</v>
      </c>
      <c r="L96" s="50">
        <v>117</v>
      </c>
      <c r="M96" s="50">
        <v>132</v>
      </c>
      <c r="N96" s="50">
        <v>131</v>
      </c>
      <c r="O96" s="50">
        <v>154</v>
      </c>
      <c r="P96" s="50">
        <v>106</v>
      </c>
      <c r="Q96" s="50">
        <v>115</v>
      </c>
      <c r="R96" s="50">
        <v>90</v>
      </c>
      <c r="S96" s="50">
        <v>91</v>
      </c>
      <c r="T96" s="50">
        <v>115</v>
      </c>
      <c r="U96" s="50">
        <v>88</v>
      </c>
      <c r="V96" s="50">
        <v>66</v>
      </c>
      <c r="W96" s="50">
        <v>38</v>
      </c>
      <c r="X96" s="50">
        <v>13</v>
      </c>
      <c r="Y96" s="50">
        <v>4</v>
      </c>
      <c r="Z96" s="50">
        <v>1</v>
      </c>
      <c r="AA96" s="50">
        <v>0</v>
      </c>
      <c r="AB96" s="50">
        <v>0</v>
      </c>
      <c r="AC96" s="50">
        <v>1</v>
      </c>
      <c r="AD96" s="50">
        <v>244</v>
      </c>
      <c r="AE96" s="50">
        <v>1220</v>
      </c>
      <c r="AF96" s="50">
        <v>416</v>
      </c>
      <c r="AG96" s="50">
        <v>13</v>
      </c>
      <c r="AH96" s="50">
        <v>64.900000000000006</v>
      </c>
      <c r="AI96" s="50">
        <v>22.1</v>
      </c>
      <c r="AJ96" s="48">
        <v>42.9</v>
      </c>
      <c r="AK96" s="50">
        <v>0</v>
      </c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48"/>
      <c r="ES96" s="50"/>
    </row>
    <row r="97" spans="1:149" x14ac:dyDescent="0.15">
      <c r="A97" s="44" t="s">
        <v>99</v>
      </c>
      <c r="B97" s="44" t="s">
        <v>100</v>
      </c>
      <c r="C97" s="44" t="s">
        <v>442</v>
      </c>
      <c r="D97">
        <v>2</v>
      </c>
      <c r="E97" s="50">
        <v>2122</v>
      </c>
      <c r="F97" s="50">
        <v>68</v>
      </c>
      <c r="G97" s="50">
        <v>81</v>
      </c>
      <c r="H97" s="50">
        <v>76</v>
      </c>
      <c r="I97" s="50">
        <v>86</v>
      </c>
      <c r="J97" s="50">
        <v>161</v>
      </c>
      <c r="K97" s="50">
        <v>118</v>
      </c>
      <c r="L97" s="50">
        <v>119</v>
      </c>
      <c r="M97" s="50">
        <v>147</v>
      </c>
      <c r="N97" s="50">
        <v>140</v>
      </c>
      <c r="O97" s="50">
        <v>151</v>
      </c>
      <c r="P97" s="50">
        <v>130</v>
      </c>
      <c r="Q97" s="50">
        <v>111</v>
      </c>
      <c r="R97" s="50">
        <v>114</v>
      </c>
      <c r="S97" s="50">
        <v>105</v>
      </c>
      <c r="T97" s="50">
        <v>134</v>
      </c>
      <c r="U97" s="50">
        <v>149</v>
      </c>
      <c r="V97" s="50">
        <v>106</v>
      </c>
      <c r="W97" s="50">
        <v>66</v>
      </c>
      <c r="X97" s="50">
        <v>42</v>
      </c>
      <c r="Y97" s="50">
        <v>15</v>
      </c>
      <c r="Z97" s="50">
        <v>3</v>
      </c>
      <c r="AA97" s="50">
        <v>0</v>
      </c>
      <c r="AB97" s="50">
        <v>0</v>
      </c>
      <c r="AC97" s="50">
        <v>3</v>
      </c>
      <c r="AD97" s="50">
        <v>225</v>
      </c>
      <c r="AE97" s="50">
        <v>1277</v>
      </c>
      <c r="AF97" s="50">
        <v>620</v>
      </c>
      <c r="AG97" s="50">
        <v>10.6</v>
      </c>
      <c r="AH97" s="50">
        <v>60.2</v>
      </c>
      <c r="AI97" s="50">
        <v>29.2</v>
      </c>
      <c r="AJ97" s="48">
        <v>47.3</v>
      </c>
      <c r="AK97" s="50">
        <v>0</v>
      </c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48"/>
      <c r="ES97" s="50"/>
    </row>
    <row r="98" spans="1:149" x14ac:dyDescent="0.15">
      <c r="A98" s="44" t="s">
        <v>101</v>
      </c>
      <c r="B98" s="44" t="s">
        <v>102</v>
      </c>
      <c r="C98" s="44" t="s">
        <v>443</v>
      </c>
      <c r="D98">
        <v>0</v>
      </c>
      <c r="E98" s="50">
        <v>2958</v>
      </c>
      <c r="F98" s="50">
        <v>107</v>
      </c>
      <c r="G98" s="50">
        <v>129</v>
      </c>
      <c r="H98" s="50">
        <v>152</v>
      </c>
      <c r="I98" s="50">
        <v>128</v>
      </c>
      <c r="J98" s="50">
        <v>191</v>
      </c>
      <c r="K98" s="50">
        <v>172</v>
      </c>
      <c r="L98" s="50">
        <v>159</v>
      </c>
      <c r="M98" s="50">
        <v>183</v>
      </c>
      <c r="N98" s="50">
        <v>242</v>
      </c>
      <c r="O98" s="50">
        <v>277</v>
      </c>
      <c r="P98" s="50">
        <v>198</v>
      </c>
      <c r="Q98" s="50">
        <v>141</v>
      </c>
      <c r="R98" s="50">
        <v>112</v>
      </c>
      <c r="S98" s="50">
        <v>149</v>
      </c>
      <c r="T98" s="50">
        <v>193</v>
      </c>
      <c r="U98" s="50">
        <v>150</v>
      </c>
      <c r="V98" s="50">
        <v>137</v>
      </c>
      <c r="W98" s="50">
        <v>89</v>
      </c>
      <c r="X98" s="50">
        <v>39</v>
      </c>
      <c r="Y98" s="50">
        <v>9</v>
      </c>
      <c r="Z98" s="50">
        <v>0</v>
      </c>
      <c r="AA98" s="50">
        <v>1</v>
      </c>
      <c r="AB98" s="50">
        <v>0</v>
      </c>
      <c r="AC98" s="50">
        <v>1</v>
      </c>
      <c r="AD98" s="50">
        <v>388</v>
      </c>
      <c r="AE98" s="50">
        <v>1803</v>
      </c>
      <c r="AF98" s="50">
        <v>767</v>
      </c>
      <c r="AG98" s="50">
        <v>13.1</v>
      </c>
      <c r="AH98" s="50">
        <v>61</v>
      </c>
      <c r="AI98" s="50">
        <v>25.9</v>
      </c>
      <c r="AJ98" s="48">
        <v>45</v>
      </c>
      <c r="AK98" s="50">
        <v>105</v>
      </c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48"/>
      <c r="ES98" s="50"/>
    </row>
    <row r="99" spans="1:149" x14ac:dyDescent="0.15">
      <c r="A99" s="44" t="s">
        <v>101</v>
      </c>
      <c r="B99" s="44" t="s">
        <v>102</v>
      </c>
      <c r="C99" s="44" t="s">
        <v>443</v>
      </c>
      <c r="D99">
        <v>1</v>
      </c>
      <c r="E99" s="50">
        <v>1369</v>
      </c>
      <c r="F99" s="50">
        <v>50</v>
      </c>
      <c r="G99" s="50">
        <v>72</v>
      </c>
      <c r="H99" s="50">
        <v>76</v>
      </c>
      <c r="I99" s="50">
        <v>62</v>
      </c>
      <c r="J99" s="50">
        <v>98</v>
      </c>
      <c r="K99" s="50">
        <v>82</v>
      </c>
      <c r="L99" s="50">
        <v>72</v>
      </c>
      <c r="M99" s="50">
        <v>92</v>
      </c>
      <c r="N99" s="50">
        <v>118</v>
      </c>
      <c r="O99" s="50">
        <v>117</v>
      </c>
      <c r="P99" s="50">
        <v>94</v>
      </c>
      <c r="Q99" s="50">
        <v>68</v>
      </c>
      <c r="R99" s="50">
        <v>56</v>
      </c>
      <c r="S99" s="50">
        <v>71</v>
      </c>
      <c r="T99" s="50">
        <v>80</v>
      </c>
      <c r="U99" s="50">
        <v>63</v>
      </c>
      <c r="V99" s="50">
        <v>54</v>
      </c>
      <c r="W99" s="50">
        <v>35</v>
      </c>
      <c r="X99" s="50">
        <v>7</v>
      </c>
      <c r="Y99" s="50">
        <v>1</v>
      </c>
      <c r="Z99" s="50">
        <v>0</v>
      </c>
      <c r="AA99" s="50">
        <v>1</v>
      </c>
      <c r="AB99" s="50">
        <v>0</v>
      </c>
      <c r="AC99" s="50">
        <v>1</v>
      </c>
      <c r="AD99" s="50">
        <v>198</v>
      </c>
      <c r="AE99" s="50">
        <v>859</v>
      </c>
      <c r="AF99" s="50">
        <v>312</v>
      </c>
      <c r="AG99" s="50">
        <v>14.5</v>
      </c>
      <c r="AH99" s="50">
        <v>62.7</v>
      </c>
      <c r="AI99" s="50">
        <v>22.8</v>
      </c>
      <c r="AJ99" s="48">
        <v>43.1</v>
      </c>
      <c r="AK99" s="50">
        <v>0</v>
      </c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48"/>
      <c r="ES99" s="50"/>
    </row>
    <row r="100" spans="1:149" x14ac:dyDescent="0.15">
      <c r="A100" s="44" t="s">
        <v>101</v>
      </c>
      <c r="B100" s="44" t="s">
        <v>102</v>
      </c>
      <c r="C100" s="44" t="s">
        <v>443</v>
      </c>
      <c r="D100">
        <v>2</v>
      </c>
      <c r="E100" s="50">
        <v>1589</v>
      </c>
      <c r="F100" s="50">
        <v>57</v>
      </c>
      <c r="G100" s="50">
        <v>57</v>
      </c>
      <c r="H100" s="50">
        <v>76</v>
      </c>
      <c r="I100" s="50">
        <v>66</v>
      </c>
      <c r="J100" s="50">
        <v>93</v>
      </c>
      <c r="K100" s="50">
        <v>90</v>
      </c>
      <c r="L100" s="50">
        <v>87</v>
      </c>
      <c r="M100" s="50">
        <v>91</v>
      </c>
      <c r="N100" s="50">
        <v>124</v>
      </c>
      <c r="O100" s="50">
        <v>160</v>
      </c>
      <c r="P100" s="50">
        <v>104</v>
      </c>
      <c r="Q100" s="50">
        <v>73</v>
      </c>
      <c r="R100" s="50">
        <v>56</v>
      </c>
      <c r="S100" s="50">
        <v>78</v>
      </c>
      <c r="T100" s="50">
        <v>113</v>
      </c>
      <c r="U100" s="50">
        <v>87</v>
      </c>
      <c r="V100" s="50">
        <v>83</v>
      </c>
      <c r="W100" s="50">
        <v>54</v>
      </c>
      <c r="X100" s="50">
        <v>32</v>
      </c>
      <c r="Y100" s="50">
        <v>8</v>
      </c>
      <c r="Z100" s="50">
        <v>0</v>
      </c>
      <c r="AA100" s="50">
        <v>0</v>
      </c>
      <c r="AB100" s="50">
        <v>0</v>
      </c>
      <c r="AC100" s="50">
        <v>0</v>
      </c>
      <c r="AD100" s="50">
        <v>190</v>
      </c>
      <c r="AE100" s="50">
        <v>944</v>
      </c>
      <c r="AF100" s="50">
        <v>455</v>
      </c>
      <c r="AG100" s="50">
        <v>12</v>
      </c>
      <c r="AH100" s="50">
        <v>59.4</v>
      </c>
      <c r="AI100" s="50">
        <v>28.6</v>
      </c>
      <c r="AJ100" s="48">
        <v>46.7</v>
      </c>
      <c r="AK100" s="50">
        <v>0</v>
      </c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48"/>
      <c r="ES100" s="50"/>
    </row>
    <row r="101" spans="1:149" x14ac:dyDescent="0.15">
      <c r="A101" s="44" t="s">
        <v>103</v>
      </c>
      <c r="B101" s="44" t="s">
        <v>104</v>
      </c>
      <c r="C101" s="44" t="s">
        <v>444</v>
      </c>
      <c r="D101">
        <v>0</v>
      </c>
      <c r="E101" s="50">
        <v>3605</v>
      </c>
      <c r="F101" s="50">
        <v>116</v>
      </c>
      <c r="G101" s="50">
        <v>155</v>
      </c>
      <c r="H101" s="50">
        <v>156</v>
      </c>
      <c r="I101" s="50">
        <v>159</v>
      </c>
      <c r="J101" s="50">
        <v>257</v>
      </c>
      <c r="K101" s="50">
        <v>155</v>
      </c>
      <c r="L101" s="50">
        <v>181</v>
      </c>
      <c r="M101" s="50">
        <v>214</v>
      </c>
      <c r="N101" s="50">
        <v>256</v>
      </c>
      <c r="O101" s="50">
        <v>294</v>
      </c>
      <c r="P101" s="50">
        <v>242</v>
      </c>
      <c r="Q101" s="50">
        <v>246</v>
      </c>
      <c r="R101" s="50">
        <v>189</v>
      </c>
      <c r="S101" s="50">
        <v>228</v>
      </c>
      <c r="T101" s="50">
        <v>230</v>
      </c>
      <c r="U101" s="50">
        <v>188</v>
      </c>
      <c r="V101" s="50">
        <v>155</v>
      </c>
      <c r="W101" s="50">
        <v>98</v>
      </c>
      <c r="X101" s="50">
        <v>60</v>
      </c>
      <c r="Y101" s="50">
        <v>22</v>
      </c>
      <c r="Z101" s="50">
        <v>2</v>
      </c>
      <c r="AA101" s="50">
        <v>2</v>
      </c>
      <c r="AB101" s="50">
        <v>0</v>
      </c>
      <c r="AC101" s="50">
        <v>4</v>
      </c>
      <c r="AD101" s="50">
        <v>427</v>
      </c>
      <c r="AE101" s="50">
        <v>2193</v>
      </c>
      <c r="AF101" s="50">
        <v>985</v>
      </c>
      <c r="AG101" s="50">
        <v>11.8</v>
      </c>
      <c r="AH101" s="50">
        <v>60.8</v>
      </c>
      <c r="AI101" s="50">
        <v>27.3</v>
      </c>
      <c r="AJ101" s="48">
        <v>46.5</v>
      </c>
      <c r="AK101" s="50">
        <v>105</v>
      </c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48"/>
      <c r="ES101" s="50"/>
    </row>
    <row r="102" spans="1:149" x14ac:dyDescent="0.15">
      <c r="A102" s="44" t="s">
        <v>103</v>
      </c>
      <c r="B102" s="44" t="s">
        <v>104</v>
      </c>
      <c r="C102" s="44" t="s">
        <v>444</v>
      </c>
      <c r="D102">
        <v>1</v>
      </c>
      <c r="E102" s="50">
        <v>1591</v>
      </c>
      <c r="F102" s="50">
        <v>57</v>
      </c>
      <c r="G102" s="50">
        <v>80</v>
      </c>
      <c r="H102" s="50">
        <v>79</v>
      </c>
      <c r="I102" s="50">
        <v>72</v>
      </c>
      <c r="J102" s="50">
        <v>124</v>
      </c>
      <c r="K102" s="50">
        <v>66</v>
      </c>
      <c r="L102" s="50">
        <v>75</v>
      </c>
      <c r="M102" s="50">
        <v>100</v>
      </c>
      <c r="N102" s="50">
        <v>117</v>
      </c>
      <c r="O102" s="50">
        <v>118</v>
      </c>
      <c r="P102" s="50">
        <v>105</v>
      </c>
      <c r="Q102" s="50">
        <v>124</v>
      </c>
      <c r="R102" s="50">
        <v>86</v>
      </c>
      <c r="S102" s="50">
        <v>98</v>
      </c>
      <c r="T102" s="50">
        <v>100</v>
      </c>
      <c r="U102" s="50">
        <v>79</v>
      </c>
      <c r="V102" s="50">
        <v>55</v>
      </c>
      <c r="W102" s="50">
        <v>36</v>
      </c>
      <c r="X102" s="50">
        <v>14</v>
      </c>
      <c r="Y102" s="50">
        <v>5</v>
      </c>
      <c r="Z102" s="50">
        <v>1</v>
      </c>
      <c r="AA102" s="50">
        <v>0</v>
      </c>
      <c r="AB102" s="50">
        <v>0</v>
      </c>
      <c r="AC102" s="50">
        <v>1</v>
      </c>
      <c r="AD102" s="50">
        <v>216</v>
      </c>
      <c r="AE102" s="50">
        <v>987</v>
      </c>
      <c r="AF102" s="50">
        <v>388</v>
      </c>
      <c r="AG102" s="50">
        <v>13.6</v>
      </c>
      <c r="AH102" s="50">
        <v>62</v>
      </c>
      <c r="AI102" s="50">
        <v>24.4</v>
      </c>
      <c r="AJ102" s="48">
        <v>44.7</v>
      </c>
      <c r="AK102" s="50">
        <v>0</v>
      </c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48"/>
      <c r="ES102" s="50"/>
    </row>
    <row r="103" spans="1:149" x14ac:dyDescent="0.15">
      <c r="A103" s="44" t="s">
        <v>103</v>
      </c>
      <c r="B103" s="44" t="s">
        <v>104</v>
      </c>
      <c r="C103" s="44" t="s">
        <v>444</v>
      </c>
      <c r="D103">
        <v>2</v>
      </c>
      <c r="E103" s="50">
        <v>2014</v>
      </c>
      <c r="F103" s="50">
        <v>59</v>
      </c>
      <c r="G103" s="50">
        <v>75</v>
      </c>
      <c r="H103" s="50">
        <v>77</v>
      </c>
      <c r="I103" s="50">
        <v>87</v>
      </c>
      <c r="J103" s="50">
        <v>133</v>
      </c>
      <c r="K103" s="50">
        <v>89</v>
      </c>
      <c r="L103" s="50">
        <v>106</v>
      </c>
      <c r="M103" s="50">
        <v>114</v>
      </c>
      <c r="N103" s="50">
        <v>139</v>
      </c>
      <c r="O103" s="50">
        <v>176</v>
      </c>
      <c r="P103" s="50">
        <v>137</v>
      </c>
      <c r="Q103" s="50">
        <v>122</v>
      </c>
      <c r="R103" s="50">
        <v>103</v>
      </c>
      <c r="S103" s="50">
        <v>130</v>
      </c>
      <c r="T103" s="50">
        <v>130</v>
      </c>
      <c r="U103" s="50">
        <v>109</v>
      </c>
      <c r="V103" s="50">
        <v>100</v>
      </c>
      <c r="W103" s="50">
        <v>62</v>
      </c>
      <c r="X103" s="50">
        <v>46</v>
      </c>
      <c r="Y103" s="50">
        <v>17</v>
      </c>
      <c r="Z103" s="50">
        <v>1</v>
      </c>
      <c r="AA103" s="50">
        <v>2</v>
      </c>
      <c r="AB103" s="50">
        <v>0</v>
      </c>
      <c r="AC103" s="50">
        <v>3</v>
      </c>
      <c r="AD103" s="50">
        <v>211</v>
      </c>
      <c r="AE103" s="50">
        <v>1206</v>
      </c>
      <c r="AF103" s="50">
        <v>597</v>
      </c>
      <c r="AG103" s="50">
        <v>10.5</v>
      </c>
      <c r="AH103" s="50">
        <v>59.9</v>
      </c>
      <c r="AI103" s="50">
        <v>29.6</v>
      </c>
      <c r="AJ103" s="48">
        <v>48</v>
      </c>
      <c r="AK103" s="50">
        <v>0</v>
      </c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48"/>
      <c r="ES103" s="50"/>
    </row>
    <row r="104" spans="1:149" x14ac:dyDescent="0.15">
      <c r="A104" s="44" t="s">
        <v>105</v>
      </c>
      <c r="B104" s="44" t="s">
        <v>106</v>
      </c>
      <c r="C104" s="44" t="s">
        <v>445</v>
      </c>
      <c r="D104">
        <v>0</v>
      </c>
      <c r="E104" s="50">
        <v>8281</v>
      </c>
      <c r="F104" s="50">
        <v>301</v>
      </c>
      <c r="G104" s="50">
        <v>332</v>
      </c>
      <c r="H104" s="50">
        <v>308</v>
      </c>
      <c r="I104" s="50">
        <v>294</v>
      </c>
      <c r="J104" s="50">
        <v>482</v>
      </c>
      <c r="K104" s="50">
        <v>501</v>
      </c>
      <c r="L104" s="50">
        <v>490</v>
      </c>
      <c r="M104" s="50">
        <v>529</v>
      </c>
      <c r="N104" s="50">
        <v>573</v>
      </c>
      <c r="O104" s="50">
        <v>606</v>
      </c>
      <c r="P104" s="50">
        <v>527</v>
      </c>
      <c r="Q104" s="50">
        <v>497</v>
      </c>
      <c r="R104" s="50">
        <v>401</v>
      </c>
      <c r="S104" s="50">
        <v>510</v>
      </c>
      <c r="T104" s="50">
        <v>539</v>
      </c>
      <c r="U104" s="50">
        <v>506</v>
      </c>
      <c r="V104" s="50">
        <v>376</v>
      </c>
      <c r="W104" s="50">
        <v>323</v>
      </c>
      <c r="X104" s="50">
        <v>142</v>
      </c>
      <c r="Y104" s="50">
        <v>37</v>
      </c>
      <c r="Z104" s="50">
        <v>6</v>
      </c>
      <c r="AA104" s="50">
        <v>1</v>
      </c>
      <c r="AB104" s="50">
        <v>0</v>
      </c>
      <c r="AC104" s="50">
        <v>7</v>
      </c>
      <c r="AD104" s="50">
        <v>941</v>
      </c>
      <c r="AE104" s="50">
        <v>4900</v>
      </c>
      <c r="AF104" s="50">
        <v>2440</v>
      </c>
      <c r="AG104" s="50">
        <v>11.4</v>
      </c>
      <c r="AH104" s="50">
        <v>59.2</v>
      </c>
      <c r="AI104" s="50">
        <v>29.5</v>
      </c>
      <c r="AJ104" s="48">
        <v>47.4</v>
      </c>
      <c r="AK104" s="50">
        <v>105</v>
      </c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48"/>
      <c r="ES104" s="50"/>
    </row>
    <row r="105" spans="1:149" x14ac:dyDescent="0.15">
      <c r="A105" s="44" t="s">
        <v>105</v>
      </c>
      <c r="B105" s="44" t="s">
        <v>106</v>
      </c>
      <c r="C105" s="44" t="s">
        <v>445</v>
      </c>
      <c r="D105">
        <v>1</v>
      </c>
      <c r="E105" s="50">
        <v>3751</v>
      </c>
      <c r="F105" s="50">
        <v>158</v>
      </c>
      <c r="G105" s="50">
        <v>173</v>
      </c>
      <c r="H105" s="50">
        <v>140</v>
      </c>
      <c r="I105" s="50">
        <v>149</v>
      </c>
      <c r="J105" s="50">
        <v>229</v>
      </c>
      <c r="K105" s="50">
        <v>235</v>
      </c>
      <c r="L105" s="50">
        <v>210</v>
      </c>
      <c r="M105" s="50">
        <v>253</v>
      </c>
      <c r="N105" s="50">
        <v>254</v>
      </c>
      <c r="O105" s="50">
        <v>284</v>
      </c>
      <c r="P105" s="50">
        <v>241</v>
      </c>
      <c r="Q105" s="50">
        <v>246</v>
      </c>
      <c r="R105" s="50">
        <v>197</v>
      </c>
      <c r="S105" s="50">
        <v>247</v>
      </c>
      <c r="T105" s="50">
        <v>230</v>
      </c>
      <c r="U105" s="50">
        <v>209</v>
      </c>
      <c r="V105" s="50">
        <v>138</v>
      </c>
      <c r="W105" s="50">
        <v>106</v>
      </c>
      <c r="X105" s="50">
        <v>44</v>
      </c>
      <c r="Y105" s="50">
        <v>7</v>
      </c>
      <c r="Z105" s="50">
        <v>1</v>
      </c>
      <c r="AA105" s="50">
        <v>0</v>
      </c>
      <c r="AB105" s="50">
        <v>0</v>
      </c>
      <c r="AC105" s="50">
        <v>1</v>
      </c>
      <c r="AD105" s="50">
        <v>471</v>
      </c>
      <c r="AE105" s="50">
        <v>2298</v>
      </c>
      <c r="AF105" s="50">
        <v>982</v>
      </c>
      <c r="AG105" s="50">
        <v>12.6</v>
      </c>
      <c r="AH105" s="50">
        <v>61.3</v>
      </c>
      <c r="AI105" s="50">
        <v>26.2</v>
      </c>
      <c r="AJ105" s="48">
        <v>45.5</v>
      </c>
      <c r="AK105" s="50">
        <v>0</v>
      </c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48"/>
      <c r="ES105" s="50"/>
    </row>
    <row r="106" spans="1:149" x14ac:dyDescent="0.15">
      <c r="A106" s="44" t="s">
        <v>105</v>
      </c>
      <c r="B106" s="44" t="s">
        <v>106</v>
      </c>
      <c r="C106" s="44" t="s">
        <v>445</v>
      </c>
      <c r="D106">
        <v>2</v>
      </c>
      <c r="E106" s="50">
        <v>4530</v>
      </c>
      <c r="F106" s="50">
        <v>143</v>
      </c>
      <c r="G106" s="50">
        <v>159</v>
      </c>
      <c r="H106" s="50">
        <v>168</v>
      </c>
      <c r="I106" s="50">
        <v>145</v>
      </c>
      <c r="J106" s="50">
        <v>253</v>
      </c>
      <c r="K106" s="50">
        <v>266</v>
      </c>
      <c r="L106" s="50">
        <v>280</v>
      </c>
      <c r="M106" s="50">
        <v>276</v>
      </c>
      <c r="N106" s="50">
        <v>319</v>
      </c>
      <c r="O106" s="50">
        <v>322</v>
      </c>
      <c r="P106" s="50">
        <v>286</v>
      </c>
      <c r="Q106" s="50">
        <v>251</v>
      </c>
      <c r="R106" s="50">
        <v>204</v>
      </c>
      <c r="S106" s="50">
        <v>263</v>
      </c>
      <c r="T106" s="50">
        <v>309</v>
      </c>
      <c r="U106" s="50">
        <v>297</v>
      </c>
      <c r="V106" s="50">
        <v>238</v>
      </c>
      <c r="W106" s="50">
        <v>217</v>
      </c>
      <c r="X106" s="50">
        <v>98</v>
      </c>
      <c r="Y106" s="50">
        <v>30</v>
      </c>
      <c r="Z106" s="50">
        <v>5</v>
      </c>
      <c r="AA106" s="50">
        <v>1</v>
      </c>
      <c r="AB106" s="50">
        <v>0</v>
      </c>
      <c r="AC106" s="50">
        <v>6</v>
      </c>
      <c r="AD106" s="50">
        <v>470</v>
      </c>
      <c r="AE106" s="50">
        <v>2602</v>
      </c>
      <c r="AF106" s="50">
        <v>1458</v>
      </c>
      <c r="AG106" s="50">
        <v>10.4</v>
      </c>
      <c r="AH106" s="50">
        <v>57.4</v>
      </c>
      <c r="AI106" s="50">
        <v>32.200000000000003</v>
      </c>
      <c r="AJ106" s="48">
        <v>48.9</v>
      </c>
      <c r="AK106" s="50">
        <v>0</v>
      </c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48"/>
      <c r="ES106" s="50"/>
    </row>
    <row r="107" spans="1:149" x14ac:dyDescent="0.15">
      <c r="A107" s="44" t="s">
        <v>107</v>
      </c>
      <c r="B107" s="44" t="s">
        <v>108</v>
      </c>
      <c r="C107" s="44" t="s">
        <v>446</v>
      </c>
      <c r="D107">
        <v>0</v>
      </c>
      <c r="E107" s="50">
        <v>3711</v>
      </c>
      <c r="F107" s="50">
        <v>110</v>
      </c>
      <c r="G107" s="50">
        <v>118</v>
      </c>
      <c r="H107" s="50">
        <v>128</v>
      </c>
      <c r="I107" s="50">
        <v>143</v>
      </c>
      <c r="J107" s="50">
        <v>215</v>
      </c>
      <c r="K107" s="50">
        <v>242</v>
      </c>
      <c r="L107" s="50">
        <v>224</v>
      </c>
      <c r="M107" s="50">
        <v>255</v>
      </c>
      <c r="N107" s="50">
        <v>254</v>
      </c>
      <c r="O107" s="50">
        <v>288</v>
      </c>
      <c r="P107" s="50">
        <v>243</v>
      </c>
      <c r="Q107" s="50">
        <v>224</v>
      </c>
      <c r="R107" s="50">
        <v>196</v>
      </c>
      <c r="S107" s="50">
        <v>227</v>
      </c>
      <c r="T107" s="50">
        <v>236</v>
      </c>
      <c r="U107" s="50">
        <v>215</v>
      </c>
      <c r="V107" s="50">
        <v>176</v>
      </c>
      <c r="W107" s="50">
        <v>120</v>
      </c>
      <c r="X107" s="50">
        <v>67</v>
      </c>
      <c r="Y107" s="50">
        <v>27</v>
      </c>
      <c r="Z107" s="50">
        <v>2</v>
      </c>
      <c r="AA107" s="50">
        <v>1</v>
      </c>
      <c r="AB107" s="50">
        <v>0</v>
      </c>
      <c r="AC107" s="50">
        <v>3</v>
      </c>
      <c r="AD107" s="50">
        <v>356</v>
      </c>
      <c r="AE107" s="50">
        <v>2284</v>
      </c>
      <c r="AF107" s="50">
        <v>1071</v>
      </c>
      <c r="AG107" s="50">
        <v>9.6</v>
      </c>
      <c r="AH107" s="50">
        <v>61.5</v>
      </c>
      <c r="AI107" s="50">
        <v>28.9</v>
      </c>
      <c r="AJ107" s="48">
        <v>47.8</v>
      </c>
      <c r="AK107" s="50">
        <v>105</v>
      </c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48"/>
      <c r="ES107" s="50"/>
    </row>
    <row r="108" spans="1:149" x14ac:dyDescent="0.15">
      <c r="A108" s="44" t="s">
        <v>107</v>
      </c>
      <c r="B108" s="44" t="s">
        <v>108</v>
      </c>
      <c r="C108" s="44" t="s">
        <v>446</v>
      </c>
      <c r="D108">
        <v>1</v>
      </c>
      <c r="E108" s="50">
        <v>1673</v>
      </c>
      <c r="F108" s="50">
        <v>53</v>
      </c>
      <c r="G108" s="50">
        <v>53</v>
      </c>
      <c r="H108" s="50">
        <v>66</v>
      </c>
      <c r="I108" s="50">
        <v>69</v>
      </c>
      <c r="J108" s="50">
        <v>108</v>
      </c>
      <c r="K108" s="50">
        <v>117</v>
      </c>
      <c r="L108" s="50">
        <v>108</v>
      </c>
      <c r="M108" s="50">
        <v>124</v>
      </c>
      <c r="N108" s="50">
        <v>98</v>
      </c>
      <c r="O108" s="50">
        <v>131</v>
      </c>
      <c r="P108" s="50">
        <v>115</v>
      </c>
      <c r="Q108" s="50">
        <v>107</v>
      </c>
      <c r="R108" s="50">
        <v>81</v>
      </c>
      <c r="S108" s="50">
        <v>120</v>
      </c>
      <c r="T108" s="50">
        <v>96</v>
      </c>
      <c r="U108" s="50">
        <v>94</v>
      </c>
      <c r="V108" s="50">
        <v>67</v>
      </c>
      <c r="W108" s="50">
        <v>38</v>
      </c>
      <c r="X108" s="50">
        <v>19</v>
      </c>
      <c r="Y108" s="50">
        <v>8</v>
      </c>
      <c r="Z108" s="50">
        <v>0</v>
      </c>
      <c r="AA108" s="50">
        <v>1</v>
      </c>
      <c r="AB108" s="50">
        <v>0</v>
      </c>
      <c r="AC108" s="50">
        <v>1</v>
      </c>
      <c r="AD108" s="50">
        <v>172</v>
      </c>
      <c r="AE108" s="50">
        <v>1058</v>
      </c>
      <c r="AF108" s="50">
        <v>443</v>
      </c>
      <c r="AG108" s="50">
        <v>10.3</v>
      </c>
      <c r="AH108" s="50">
        <v>63.2</v>
      </c>
      <c r="AI108" s="50">
        <v>26.5</v>
      </c>
      <c r="AJ108" s="48">
        <v>46.1</v>
      </c>
      <c r="AK108" s="50">
        <v>0</v>
      </c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48"/>
      <c r="ES108" s="50"/>
    </row>
    <row r="109" spans="1:149" x14ac:dyDescent="0.15">
      <c r="A109" s="44" t="s">
        <v>107</v>
      </c>
      <c r="B109" s="44" t="s">
        <v>108</v>
      </c>
      <c r="C109" s="44" t="s">
        <v>446</v>
      </c>
      <c r="D109">
        <v>2</v>
      </c>
      <c r="E109" s="50">
        <v>2038</v>
      </c>
      <c r="F109" s="50">
        <v>57</v>
      </c>
      <c r="G109" s="50">
        <v>65</v>
      </c>
      <c r="H109" s="50">
        <v>62</v>
      </c>
      <c r="I109" s="50">
        <v>74</v>
      </c>
      <c r="J109" s="50">
        <v>107</v>
      </c>
      <c r="K109" s="50">
        <v>125</v>
      </c>
      <c r="L109" s="50">
        <v>116</v>
      </c>
      <c r="M109" s="50">
        <v>131</v>
      </c>
      <c r="N109" s="50">
        <v>156</v>
      </c>
      <c r="O109" s="50">
        <v>157</v>
      </c>
      <c r="P109" s="50">
        <v>128</v>
      </c>
      <c r="Q109" s="50">
        <v>117</v>
      </c>
      <c r="R109" s="50">
        <v>115</v>
      </c>
      <c r="S109" s="50">
        <v>107</v>
      </c>
      <c r="T109" s="50">
        <v>140</v>
      </c>
      <c r="U109" s="50">
        <v>121</v>
      </c>
      <c r="V109" s="50">
        <v>109</v>
      </c>
      <c r="W109" s="50">
        <v>82</v>
      </c>
      <c r="X109" s="50">
        <v>48</v>
      </c>
      <c r="Y109" s="50">
        <v>19</v>
      </c>
      <c r="Z109" s="50">
        <v>2</v>
      </c>
      <c r="AA109" s="50">
        <v>0</v>
      </c>
      <c r="AB109" s="50">
        <v>0</v>
      </c>
      <c r="AC109" s="50">
        <v>2</v>
      </c>
      <c r="AD109" s="50">
        <v>184</v>
      </c>
      <c r="AE109" s="50">
        <v>1226</v>
      </c>
      <c r="AF109" s="50">
        <v>628</v>
      </c>
      <c r="AG109" s="50">
        <v>9</v>
      </c>
      <c r="AH109" s="50">
        <v>60.2</v>
      </c>
      <c r="AI109" s="50">
        <v>30.8</v>
      </c>
      <c r="AJ109" s="48">
        <v>49.2</v>
      </c>
      <c r="AK109" s="50">
        <v>0</v>
      </c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48"/>
      <c r="ES109" s="50"/>
    </row>
    <row r="110" spans="1:149" x14ac:dyDescent="0.15">
      <c r="A110" s="44" t="s">
        <v>109</v>
      </c>
      <c r="B110" s="44" t="s">
        <v>110</v>
      </c>
      <c r="C110" s="44" t="s">
        <v>447</v>
      </c>
      <c r="D110">
        <v>0</v>
      </c>
      <c r="E110" s="50">
        <v>3162</v>
      </c>
      <c r="F110" s="50">
        <v>114</v>
      </c>
      <c r="G110" s="50">
        <v>100</v>
      </c>
      <c r="H110" s="50">
        <v>92</v>
      </c>
      <c r="I110" s="50">
        <v>111</v>
      </c>
      <c r="J110" s="50">
        <v>236</v>
      </c>
      <c r="K110" s="50">
        <v>229</v>
      </c>
      <c r="L110" s="50">
        <v>195</v>
      </c>
      <c r="M110" s="50">
        <v>219</v>
      </c>
      <c r="N110" s="50">
        <v>213</v>
      </c>
      <c r="O110" s="50">
        <v>231</v>
      </c>
      <c r="P110" s="50">
        <v>222</v>
      </c>
      <c r="Q110" s="50">
        <v>195</v>
      </c>
      <c r="R110" s="50">
        <v>145</v>
      </c>
      <c r="S110" s="50">
        <v>186</v>
      </c>
      <c r="T110" s="50">
        <v>192</v>
      </c>
      <c r="U110" s="50">
        <v>180</v>
      </c>
      <c r="V110" s="50">
        <v>131</v>
      </c>
      <c r="W110" s="50">
        <v>106</v>
      </c>
      <c r="X110" s="50">
        <v>43</v>
      </c>
      <c r="Y110" s="50">
        <v>21</v>
      </c>
      <c r="Z110" s="50">
        <v>1</v>
      </c>
      <c r="AA110" s="50">
        <v>0</v>
      </c>
      <c r="AB110" s="50">
        <v>0</v>
      </c>
      <c r="AC110" s="50">
        <v>1</v>
      </c>
      <c r="AD110" s="50">
        <v>306</v>
      </c>
      <c r="AE110" s="50">
        <v>1996</v>
      </c>
      <c r="AF110" s="50">
        <v>860</v>
      </c>
      <c r="AG110" s="50">
        <v>9.6999999999999993</v>
      </c>
      <c r="AH110" s="50">
        <v>63.1</v>
      </c>
      <c r="AI110" s="50">
        <v>27.2</v>
      </c>
      <c r="AJ110" s="48">
        <v>46.6</v>
      </c>
      <c r="AK110" s="50">
        <v>100</v>
      </c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48"/>
      <c r="ES110" s="50"/>
    </row>
    <row r="111" spans="1:149" x14ac:dyDescent="0.15">
      <c r="A111" s="44" t="s">
        <v>109</v>
      </c>
      <c r="B111" s="44" t="s">
        <v>110</v>
      </c>
      <c r="C111" s="44" t="s">
        <v>447</v>
      </c>
      <c r="D111">
        <v>1</v>
      </c>
      <c r="E111" s="50">
        <v>1467</v>
      </c>
      <c r="F111" s="50">
        <v>55</v>
      </c>
      <c r="G111" s="50">
        <v>55</v>
      </c>
      <c r="H111" s="50">
        <v>43</v>
      </c>
      <c r="I111" s="50">
        <v>48</v>
      </c>
      <c r="J111" s="50">
        <v>110</v>
      </c>
      <c r="K111" s="50">
        <v>114</v>
      </c>
      <c r="L111" s="50">
        <v>96</v>
      </c>
      <c r="M111" s="50">
        <v>103</v>
      </c>
      <c r="N111" s="50">
        <v>96</v>
      </c>
      <c r="O111" s="50">
        <v>111</v>
      </c>
      <c r="P111" s="50">
        <v>109</v>
      </c>
      <c r="Q111" s="50">
        <v>101</v>
      </c>
      <c r="R111" s="50">
        <v>67</v>
      </c>
      <c r="S111" s="50">
        <v>90</v>
      </c>
      <c r="T111" s="50">
        <v>87</v>
      </c>
      <c r="U111" s="50">
        <v>80</v>
      </c>
      <c r="V111" s="50">
        <v>48</v>
      </c>
      <c r="W111" s="50">
        <v>39</v>
      </c>
      <c r="X111" s="50">
        <v>12</v>
      </c>
      <c r="Y111" s="50">
        <v>3</v>
      </c>
      <c r="Z111" s="50">
        <v>0</v>
      </c>
      <c r="AA111" s="50">
        <v>0</v>
      </c>
      <c r="AB111" s="50">
        <v>0</v>
      </c>
      <c r="AC111" s="50">
        <v>0</v>
      </c>
      <c r="AD111" s="50">
        <v>153</v>
      </c>
      <c r="AE111" s="50">
        <v>955</v>
      </c>
      <c r="AF111" s="50">
        <v>359</v>
      </c>
      <c r="AG111" s="50">
        <v>10.4</v>
      </c>
      <c r="AH111" s="50">
        <v>65.099999999999994</v>
      </c>
      <c r="AI111" s="50">
        <v>24.5</v>
      </c>
      <c r="AJ111" s="48">
        <v>45.1</v>
      </c>
      <c r="AK111" s="50">
        <v>0</v>
      </c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48"/>
      <c r="ES111" s="50"/>
    </row>
    <row r="112" spans="1:149" x14ac:dyDescent="0.15">
      <c r="A112" s="44" t="s">
        <v>109</v>
      </c>
      <c r="B112" s="44" t="s">
        <v>110</v>
      </c>
      <c r="C112" s="44" t="s">
        <v>447</v>
      </c>
      <c r="D112">
        <v>2</v>
      </c>
      <c r="E112" s="50">
        <v>1695</v>
      </c>
      <c r="F112" s="50">
        <v>59</v>
      </c>
      <c r="G112" s="50">
        <v>45</v>
      </c>
      <c r="H112" s="50">
        <v>49</v>
      </c>
      <c r="I112" s="50">
        <v>63</v>
      </c>
      <c r="J112" s="50">
        <v>126</v>
      </c>
      <c r="K112" s="50">
        <v>115</v>
      </c>
      <c r="L112" s="50">
        <v>99</v>
      </c>
      <c r="M112" s="50">
        <v>116</v>
      </c>
      <c r="N112" s="50">
        <v>117</v>
      </c>
      <c r="O112" s="50">
        <v>120</v>
      </c>
      <c r="P112" s="50">
        <v>113</v>
      </c>
      <c r="Q112" s="50">
        <v>94</v>
      </c>
      <c r="R112" s="50">
        <v>78</v>
      </c>
      <c r="S112" s="50">
        <v>96</v>
      </c>
      <c r="T112" s="50">
        <v>105</v>
      </c>
      <c r="U112" s="50">
        <v>100</v>
      </c>
      <c r="V112" s="50">
        <v>83</v>
      </c>
      <c r="W112" s="50">
        <v>67</v>
      </c>
      <c r="X112" s="50">
        <v>31</v>
      </c>
      <c r="Y112" s="50">
        <v>18</v>
      </c>
      <c r="Z112" s="50">
        <v>1</v>
      </c>
      <c r="AA112" s="50">
        <v>0</v>
      </c>
      <c r="AB112" s="50">
        <v>0</v>
      </c>
      <c r="AC112" s="50">
        <v>1</v>
      </c>
      <c r="AD112" s="50">
        <v>153</v>
      </c>
      <c r="AE112" s="50">
        <v>1041</v>
      </c>
      <c r="AF112" s="50">
        <v>501</v>
      </c>
      <c r="AG112" s="50">
        <v>9</v>
      </c>
      <c r="AH112" s="50">
        <v>61.4</v>
      </c>
      <c r="AI112" s="50">
        <v>29.6</v>
      </c>
      <c r="AJ112" s="48">
        <v>47.8</v>
      </c>
      <c r="AK112" s="50">
        <v>0</v>
      </c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48"/>
      <c r="ES112" s="50"/>
    </row>
    <row r="113" spans="1:149" x14ac:dyDescent="0.15">
      <c r="A113" s="44" t="s">
        <v>111</v>
      </c>
      <c r="B113" s="44" t="s">
        <v>112</v>
      </c>
      <c r="C113" s="44" t="s">
        <v>448</v>
      </c>
      <c r="D113">
        <v>0</v>
      </c>
      <c r="E113" s="50">
        <v>2541</v>
      </c>
      <c r="F113" s="50">
        <v>95</v>
      </c>
      <c r="G113" s="50">
        <v>119</v>
      </c>
      <c r="H113" s="50">
        <v>122</v>
      </c>
      <c r="I113" s="50">
        <v>109</v>
      </c>
      <c r="J113" s="50">
        <v>151</v>
      </c>
      <c r="K113" s="50">
        <v>169</v>
      </c>
      <c r="L113" s="50">
        <v>157</v>
      </c>
      <c r="M113" s="50">
        <v>167</v>
      </c>
      <c r="N113" s="50">
        <v>203</v>
      </c>
      <c r="O113" s="50">
        <v>227</v>
      </c>
      <c r="P113" s="50">
        <v>170</v>
      </c>
      <c r="Q113" s="50">
        <v>143</v>
      </c>
      <c r="R113" s="50">
        <v>105</v>
      </c>
      <c r="S113" s="50">
        <v>129</v>
      </c>
      <c r="T113" s="50">
        <v>155</v>
      </c>
      <c r="U113" s="50">
        <v>108</v>
      </c>
      <c r="V113" s="50">
        <v>94</v>
      </c>
      <c r="W113" s="50">
        <v>67</v>
      </c>
      <c r="X113" s="50">
        <v>39</v>
      </c>
      <c r="Y113" s="50">
        <v>7</v>
      </c>
      <c r="Z113" s="50">
        <v>5</v>
      </c>
      <c r="AA113" s="50">
        <v>0</v>
      </c>
      <c r="AB113" s="50">
        <v>0</v>
      </c>
      <c r="AC113" s="50">
        <v>5</v>
      </c>
      <c r="AD113" s="50">
        <v>336</v>
      </c>
      <c r="AE113" s="50">
        <v>1601</v>
      </c>
      <c r="AF113" s="50">
        <v>604</v>
      </c>
      <c r="AG113" s="50">
        <v>13.2</v>
      </c>
      <c r="AH113" s="50">
        <v>63</v>
      </c>
      <c r="AI113" s="50">
        <v>23.8</v>
      </c>
      <c r="AJ113" s="48">
        <v>44.3</v>
      </c>
      <c r="AK113" s="50">
        <v>101</v>
      </c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48"/>
      <c r="ES113" s="50"/>
    </row>
    <row r="114" spans="1:149" x14ac:dyDescent="0.15">
      <c r="A114" s="44" t="s">
        <v>111</v>
      </c>
      <c r="B114" s="44" t="s">
        <v>112</v>
      </c>
      <c r="C114" s="44" t="s">
        <v>448</v>
      </c>
      <c r="D114">
        <v>1</v>
      </c>
      <c r="E114" s="50">
        <v>1144</v>
      </c>
      <c r="F114" s="50">
        <v>47</v>
      </c>
      <c r="G114" s="50">
        <v>68</v>
      </c>
      <c r="H114" s="50">
        <v>55</v>
      </c>
      <c r="I114" s="50">
        <v>50</v>
      </c>
      <c r="J114" s="50">
        <v>69</v>
      </c>
      <c r="K114" s="50">
        <v>85</v>
      </c>
      <c r="L114" s="50">
        <v>68</v>
      </c>
      <c r="M114" s="50">
        <v>70</v>
      </c>
      <c r="N114" s="50">
        <v>88</v>
      </c>
      <c r="O114" s="50">
        <v>103</v>
      </c>
      <c r="P114" s="50">
        <v>77</v>
      </c>
      <c r="Q114" s="50">
        <v>79</v>
      </c>
      <c r="R114" s="50">
        <v>48</v>
      </c>
      <c r="S114" s="50">
        <v>62</v>
      </c>
      <c r="T114" s="50">
        <v>68</v>
      </c>
      <c r="U114" s="50">
        <v>38</v>
      </c>
      <c r="V114" s="50">
        <v>35</v>
      </c>
      <c r="W114" s="50">
        <v>19</v>
      </c>
      <c r="X114" s="50">
        <v>15</v>
      </c>
      <c r="Y114" s="50">
        <v>0</v>
      </c>
      <c r="Z114" s="50">
        <v>0</v>
      </c>
      <c r="AA114" s="50">
        <v>0</v>
      </c>
      <c r="AB114" s="50">
        <v>0</v>
      </c>
      <c r="AC114" s="50">
        <v>0</v>
      </c>
      <c r="AD114" s="50">
        <v>170</v>
      </c>
      <c r="AE114" s="50">
        <v>737</v>
      </c>
      <c r="AF114" s="50">
        <v>237</v>
      </c>
      <c r="AG114" s="50">
        <v>14.9</v>
      </c>
      <c r="AH114" s="50">
        <v>64.400000000000006</v>
      </c>
      <c r="AI114" s="50">
        <v>20.7</v>
      </c>
      <c r="AJ114" s="48">
        <v>42.4</v>
      </c>
      <c r="AK114" s="50">
        <v>0</v>
      </c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48"/>
      <c r="ES114" s="50"/>
    </row>
    <row r="115" spans="1:149" x14ac:dyDescent="0.15">
      <c r="A115" s="44" t="s">
        <v>111</v>
      </c>
      <c r="B115" s="44" t="s">
        <v>112</v>
      </c>
      <c r="C115" s="44" t="s">
        <v>448</v>
      </c>
      <c r="D115">
        <v>2</v>
      </c>
      <c r="E115" s="50">
        <v>1397</v>
      </c>
      <c r="F115" s="50">
        <v>48</v>
      </c>
      <c r="G115" s="50">
        <v>51</v>
      </c>
      <c r="H115" s="50">
        <v>67</v>
      </c>
      <c r="I115" s="50">
        <v>59</v>
      </c>
      <c r="J115" s="50">
        <v>82</v>
      </c>
      <c r="K115" s="50">
        <v>84</v>
      </c>
      <c r="L115" s="50">
        <v>89</v>
      </c>
      <c r="M115" s="50">
        <v>97</v>
      </c>
      <c r="N115" s="50">
        <v>115</v>
      </c>
      <c r="O115" s="50">
        <v>124</v>
      </c>
      <c r="P115" s="50">
        <v>93</v>
      </c>
      <c r="Q115" s="50">
        <v>64</v>
      </c>
      <c r="R115" s="50">
        <v>57</v>
      </c>
      <c r="S115" s="50">
        <v>67</v>
      </c>
      <c r="T115" s="50">
        <v>87</v>
      </c>
      <c r="U115" s="50">
        <v>70</v>
      </c>
      <c r="V115" s="50">
        <v>59</v>
      </c>
      <c r="W115" s="50">
        <v>48</v>
      </c>
      <c r="X115" s="50">
        <v>24</v>
      </c>
      <c r="Y115" s="50">
        <v>7</v>
      </c>
      <c r="Z115" s="50">
        <v>5</v>
      </c>
      <c r="AA115" s="50">
        <v>0</v>
      </c>
      <c r="AB115" s="50">
        <v>0</v>
      </c>
      <c r="AC115" s="50">
        <v>5</v>
      </c>
      <c r="AD115" s="50">
        <v>166</v>
      </c>
      <c r="AE115" s="50">
        <v>864</v>
      </c>
      <c r="AF115" s="50">
        <v>367</v>
      </c>
      <c r="AG115" s="50">
        <v>11.9</v>
      </c>
      <c r="AH115" s="50">
        <v>61.8</v>
      </c>
      <c r="AI115" s="50">
        <v>26.3</v>
      </c>
      <c r="AJ115" s="48">
        <v>45.8</v>
      </c>
      <c r="AK115" s="50">
        <v>0</v>
      </c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48"/>
      <c r="ES115" s="50"/>
    </row>
    <row r="116" spans="1:149" x14ac:dyDescent="0.15">
      <c r="A116" s="44" t="s">
        <v>113</v>
      </c>
      <c r="B116" s="44" t="s">
        <v>114</v>
      </c>
      <c r="C116" s="44" t="s">
        <v>413</v>
      </c>
      <c r="D116">
        <v>0</v>
      </c>
      <c r="E116" s="50">
        <v>155089</v>
      </c>
      <c r="F116" s="50">
        <v>5526</v>
      </c>
      <c r="G116" s="50">
        <v>6175</v>
      </c>
      <c r="H116" s="50">
        <v>6120</v>
      </c>
      <c r="I116" s="50">
        <v>6839</v>
      </c>
      <c r="J116" s="50">
        <v>11132</v>
      </c>
      <c r="K116" s="50">
        <v>8231</v>
      </c>
      <c r="L116" s="50">
        <v>7955</v>
      </c>
      <c r="M116" s="50">
        <v>8794</v>
      </c>
      <c r="N116" s="50">
        <v>10372</v>
      </c>
      <c r="O116" s="50">
        <v>11429</v>
      </c>
      <c r="P116" s="50">
        <v>10351</v>
      </c>
      <c r="Q116" s="50">
        <v>9066</v>
      </c>
      <c r="R116" s="50">
        <v>8483</v>
      </c>
      <c r="S116" s="50">
        <v>9692</v>
      </c>
      <c r="T116" s="50">
        <v>11001</v>
      </c>
      <c r="U116" s="50">
        <v>9060</v>
      </c>
      <c r="V116" s="50">
        <v>6743</v>
      </c>
      <c r="W116" s="50">
        <v>4783</v>
      </c>
      <c r="X116" s="50">
        <v>2437</v>
      </c>
      <c r="Y116" s="50">
        <v>764</v>
      </c>
      <c r="Z116" s="50">
        <v>127</v>
      </c>
      <c r="AA116" s="50">
        <v>9</v>
      </c>
      <c r="AB116" s="50">
        <v>0</v>
      </c>
      <c r="AC116" s="50">
        <v>136</v>
      </c>
      <c r="AD116" s="50">
        <v>17821</v>
      </c>
      <c r="AE116" s="50">
        <v>92652</v>
      </c>
      <c r="AF116" s="50">
        <v>44616</v>
      </c>
      <c r="AG116" s="50">
        <v>11.5</v>
      </c>
      <c r="AH116" s="50">
        <v>59.7</v>
      </c>
      <c r="AI116" s="50">
        <v>28.8</v>
      </c>
      <c r="AJ116" s="48">
        <v>46.8</v>
      </c>
      <c r="AK116" s="50">
        <v>107</v>
      </c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48"/>
      <c r="ES116" s="50"/>
    </row>
    <row r="117" spans="1:149" x14ac:dyDescent="0.15">
      <c r="A117" s="44" t="s">
        <v>113</v>
      </c>
      <c r="B117" s="44" t="s">
        <v>114</v>
      </c>
      <c r="C117" s="44" t="s">
        <v>413</v>
      </c>
      <c r="D117">
        <v>1</v>
      </c>
      <c r="E117" s="50">
        <v>73342</v>
      </c>
      <c r="F117" s="50">
        <v>2798</v>
      </c>
      <c r="G117" s="50">
        <v>3105</v>
      </c>
      <c r="H117" s="50">
        <v>3143</v>
      </c>
      <c r="I117" s="50">
        <v>3459</v>
      </c>
      <c r="J117" s="50">
        <v>5896</v>
      </c>
      <c r="K117" s="50">
        <v>4151</v>
      </c>
      <c r="L117" s="50">
        <v>3985</v>
      </c>
      <c r="M117" s="50">
        <v>4257</v>
      </c>
      <c r="N117" s="50">
        <v>5025</v>
      </c>
      <c r="O117" s="50">
        <v>5531</v>
      </c>
      <c r="P117" s="50">
        <v>4986</v>
      </c>
      <c r="Q117" s="50">
        <v>4312</v>
      </c>
      <c r="R117" s="50">
        <v>4102</v>
      </c>
      <c r="S117" s="50">
        <v>4518</v>
      </c>
      <c r="T117" s="50">
        <v>5006</v>
      </c>
      <c r="U117" s="50">
        <v>3919</v>
      </c>
      <c r="V117" s="50">
        <v>2755</v>
      </c>
      <c r="W117" s="50">
        <v>1639</v>
      </c>
      <c r="X117" s="50">
        <v>623</v>
      </c>
      <c r="Y117" s="50">
        <v>113</v>
      </c>
      <c r="Z117" s="50">
        <v>19</v>
      </c>
      <c r="AA117" s="50">
        <v>0</v>
      </c>
      <c r="AB117" s="50">
        <v>0</v>
      </c>
      <c r="AC117" s="50">
        <v>19</v>
      </c>
      <c r="AD117" s="50">
        <v>9046</v>
      </c>
      <c r="AE117" s="50">
        <v>45704</v>
      </c>
      <c r="AF117" s="50">
        <v>18592</v>
      </c>
      <c r="AG117" s="50">
        <v>12.3</v>
      </c>
      <c r="AH117" s="50">
        <v>62.3</v>
      </c>
      <c r="AI117" s="50">
        <v>25.3</v>
      </c>
      <c r="AJ117" s="48">
        <v>44.8</v>
      </c>
      <c r="AK117" s="50">
        <v>0</v>
      </c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48"/>
      <c r="ES117" s="50"/>
    </row>
    <row r="118" spans="1:149" x14ac:dyDescent="0.15">
      <c r="A118" s="44" t="s">
        <v>113</v>
      </c>
      <c r="B118" s="44" t="s">
        <v>114</v>
      </c>
      <c r="C118" s="44" t="s">
        <v>413</v>
      </c>
      <c r="D118">
        <v>2</v>
      </c>
      <c r="E118" s="50">
        <v>81747</v>
      </c>
      <c r="F118" s="50">
        <v>2728</v>
      </c>
      <c r="G118" s="50">
        <v>3070</v>
      </c>
      <c r="H118" s="50">
        <v>2977</v>
      </c>
      <c r="I118" s="50">
        <v>3380</v>
      </c>
      <c r="J118" s="50">
        <v>5236</v>
      </c>
      <c r="K118" s="50">
        <v>4080</v>
      </c>
      <c r="L118" s="50">
        <v>3970</v>
      </c>
      <c r="M118" s="50">
        <v>4537</v>
      </c>
      <c r="N118" s="50">
        <v>5347</v>
      </c>
      <c r="O118" s="50">
        <v>5898</v>
      </c>
      <c r="P118" s="50">
        <v>5365</v>
      </c>
      <c r="Q118" s="50">
        <v>4754</v>
      </c>
      <c r="R118" s="50">
        <v>4381</v>
      </c>
      <c r="S118" s="50">
        <v>5174</v>
      </c>
      <c r="T118" s="50">
        <v>5995</v>
      </c>
      <c r="U118" s="50">
        <v>5141</v>
      </c>
      <c r="V118" s="50">
        <v>3988</v>
      </c>
      <c r="W118" s="50">
        <v>3144</v>
      </c>
      <c r="X118" s="50">
        <v>1814</v>
      </c>
      <c r="Y118" s="50">
        <v>651</v>
      </c>
      <c r="Z118" s="50">
        <v>108</v>
      </c>
      <c r="AA118" s="50">
        <v>9</v>
      </c>
      <c r="AB118" s="50">
        <v>0</v>
      </c>
      <c r="AC118" s="50">
        <v>117</v>
      </c>
      <c r="AD118" s="50">
        <v>8775</v>
      </c>
      <c r="AE118" s="50">
        <v>46948</v>
      </c>
      <c r="AF118" s="50">
        <v>26024</v>
      </c>
      <c r="AG118" s="50">
        <v>10.7</v>
      </c>
      <c r="AH118" s="50">
        <v>57.4</v>
      </c>
      <c r="AI118" s="50">
        <v>31.8</v>
      </c>
      <c r="AJ118" s="48">
        <v>48.7</v>
      </c>
      <c r="AK118" s="50">
        <v>0</v>
      </c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48"/>
      <c r="ES118" s="50"/>
    </row>
    <row r="119" spans="1:149" x14ac:dyDescent="0.15">
      <c r="A119" s="44" t="s">
        <v>115</v>
      </c>
      <c r="B119" s="44" t="s">
        <v>116</v>
      </c>
      <c r="C119" s="44" t="s">
        <v>449</v>
      </c>
      <c r="D119">
        <v>0</v>
      </c>
      <c r="E119" s="50">
        <v>2534</v>
      </c>
      <c r="F119" s="50">
        <v>77</v>
      </c>
      <c r="G119" s="50">
        <v>74</v>
      </c>
      <c r="H119" s="50">
        <v>51</v>
      </c>
      <c r="I119" s="50">
        <v>67</v>
      </c>
      <c r="J119" s="50">
        <v>205</v>
      </c>
      <c r="K119" s="50">
        <v>210</v>
      </c>
      <c r="L119" s="50">
        <v>216</v>
      </c>
      <c r="M119" s="50">
        <v>160</v>
      </c>
      <c r="N119" s="50">
        <v>176</v>
      </c>
      <c r="O119" s="50">
        <v>152</v>
      </c>
      <c r="P119" s="50">
        <v>160</v>
      </c>
      <c r="Q119" s="50">
        <v>133</v>
      </c>
      <c r="R119" s="50">
        <v>124</v>
      </c>
      <c r="S119" s="50">
        <v>165</v>
      </c>
      <c r="T119" s="50">
        <v>172</v>
      </c>
      <c r="U119" s="50">
        <v>136</v>
      </c>
      <c r="V119" s="50">
        <v>100</v>
      </c>
      <c r="W119" s="50">
        <v>91</v>
      </c>
      <c r="X119" s="50">
        <v>46</v>
      </c>
      <c r="Y119" s="50">
        <v>18</v>
      </c>
      <c r="Z119" s="50">
        <v>1</v>
      </c>
      <c r="AA119" s="50">
        <v>0</v>
      </c>
      <c r="AB119" s="50">
        <v>0</v>
      </c>
      <c r="AC119" s="50">
        <v>1</v>
      </c>
      <c r="AD119" s="50">
        <v>202</v>
      </c>
      <c r="AE119" s="50">
        <v>1603</v>
      </c>
      <c r="AF119" s="50">
        <v>729</v>
      </c>
      <c r="AG119" s="50">
        <v>8</v>
      </c>
      <c r="AH119" s="50">
        <v>63.3</v>
      </c>
      <c r="AI119" s="50">
        <v>28.8</v>
      </c>
      <c r="AJ119" s="48">
        <v>47.2</v>
      </c>
      <c r="AK119" s="50">
        <v>103</v>
      </c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48"/>
      <c r="ES119" s="50"/>
    </row>
    <row r="120" spans="1:149" x14ac:dyDescent="0.15">
      <c r="A120" s="44" t="s">
        <v>115</v>
      </c>
      <c r="B120" s="44" t="s">
        <v>116</v>
      </c>
      <c r="C120" s="44" t="s">
        <v>449</v>
      </c>
      <c r="D120">
        <v>1</v>
      </c>
      <c r="E120" s="50">
        <v>1163</v>
      </c>
      <c r="F120" s="50">
        <v>37</v>
      </c>
      <c r="G120" s="50">
        <v>37</v>
      </c>
      <c r="H120" s="50">
        <v>25</v>
      </c>
      <c r="I120" s="50">
        <v>26</v>
      </c>
      <c r="J120" s="50">
        <v>92</v>
      </c>
      <c r="K120" s="50">
        <v>99</v>
      </c>
      <c r="L120" s="50">
        <v>102</v>
      </c>
      <c r="M120" s="50">
        <v>78</v>
      </c>
      <c r="N120" s="50">
        <v>86</v>
      </c>
      <c r="O120" s="50">
        <v>73</v>
      </c>
      <c r="P120" s="50">
        <v>83</v>
      </c>
      <c r="Q120" s="50">
        <v>67</v>
      </c>
      <c r="R120" s="50">
        <v>64</v>
      </c>
      <c r="S120" s="50">
        <v>78</v>
      </c>
      <c r="T120" s="50">
        <v>89</v>
      </c>
      <c r="U120" s="50">
        <v>53</v>
      </c>
      <c r="V120" s="50">
        <v>32</v>
      </c>
      <c r="W120" s="50">
        <v>29</v>
      </c>
      <c r="X120" s="50">
        <v>9</v>
      </c>
      <c r="Y120" s="50">
        <v>4</v>
      </c>
      <c r="Z120" s="50">
        <v>0</v>
      </c>
      <c r="AA120" s="50">
        <v>0</v>
      </c>
      <c r="AB120" s="50">
        <v>0</v>
      </c>
      <c r="AC120" s="50">
        <v>0</v>
      </c>
      <c r="AD120" s="50">
        <v>99</v>
      </c>
      <c r="AE120" s="50">
        <v>770</v>
      </c>
      <c r="AF120" s="50">
        <v>294</v>
      </c>
      <c r="AG120" s="50">
        <v>8.5</v>
      </c>
      <c r="AH120" s="50">
        <v>66.2</v>
      </c>
      <c r="AI120" s="50">
        <v>25.3</v>
      </c>
      <c r="AJ120" s="48">
        <v>45.7</v>
      </c>
      <c r="AK120" s="50">
        <v>0</v>
      </c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48"/>
      <c r="ES120" s="50"/>
    </row>
    <row r="121" spans="1:149" x14ac:dyDescent="0.15">
      <c r="A121" s="44" t="s">
        <v>115</v>
      </c>
      <c r="B121" s="44" t="s">
        <v>116</v>
      </c>
      <c r="C121" s="44" t="s">
        <v>449</v>
      </c>
      <c r="D121">
        <v>2</v>
      </c>
      <c r="E121" s="50">
        <v>1371</v>
      </c>
      <c r="F121" s="50">
        <v>40</v>
      </c>
      <c r="G121" s="50">
        <v>37</v>
      </c>
      <c r="H121" s="50">
        <v>26</v>
      </c>
      <c r="I121" s="50">
        <v>41</v>
      </c>
      <c r="J121" s="50">
        <v>113</v>
      </c>
      <c r="K121" s="50">
        <v>111</v>
      </c>
      <c r="L121" s="50">
        <v>114</v>
      </c>
      <c r="M121" s="50">
        <v>82</v>
      </c>
      <c r="N121" s="50">
        <v>90</v>
      </c>
      <c r="O121" s="50">
        <v>79</v>
      </c>
      <c r="P121" s="50">
        <v>77</v>
      </c>
      <c r="Q121" s="50">
        <v>66</v>
      </c>
      <c r="R121" s="50">
        <v>60</v>
      </c>
      <c r="S121" s="50">
        <v>87</v>
      </c>
      <c r="T121" s="50">
        <v>83</v>
      </c>
      <c r="U121" s="50">
        <v>83</v>
      </c>
      <c r="V121" s="50">
        <v>68</v>
      </c>
      <c r="W121" s="50">
        <v>62</v>
      </c>
      <c r="X121" s="50">
        <v>37</v>
      </c>
      <c r="Y121" s="50">
        <v>14</v>
      </c>
      <c r="Z121" s="50">
        <v>1</v>
      </c>
      <c r="AA121" s="50">
        <v>0</v>
      </c>
      <c r="AB121" s="50">
        <v>0</v>
      </c>
      <c r="AC121" s="50">
        <v>1</v>
      </c>
      <c r="AD121" s="50">
        <v>103</v>
      </c>
      <c r="AE121" s="50">
        <v>833</v>
      </c>
      <c r="AF121" s="50">
        <v>435</v>
      </c>
      <c r="AG121" s="50">
        <v>7.5</v>
      </c>
      <c r="AH121" s="50">
        <v>60.8</v>
      </c>
      <c r="AI121" s="50">
        <v>31.7</v>
      </c>
      <c r="AJ121" s="48">
        <v>48.5</v>
      </c>
      <c r="AK121" s="50">
        <v>0</v>
      </c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48"/>
      <c r="ES121" s="50"/>
    </row>
    <row r="122" spans="1:149" x14ac:dyDescent="0.15">
      <c r="A122" s="44" t="s">
        <v>117</v>
      </c>
      <c r="B122" s="44" t="s">
        <v>118</v>
      </c>
      <c r="C122" s="44" t="s">
        <v>450</v>
      </c>
      <c r="D122">
        <v>0</v>
      </c>
      <c r="E122" s="50">
        <v>2365</v>
      </c>
      <c r="F122" s="50">
        <v>99</v>
      </c>
      <c r="G122" s="50">
        <v>93</v>
      </c>
      <c r="H122" s="50">
        <v>54</v>
      </c>
      <c r="I122" s="50">
        <v>68</v>
      </c>
      <c r="J122" s="50">
        <v>238</v>
      </c>
      <c r="K122" s="50">
        <v>232</v>
      </c>
      <c r="L122" s="50">
        <v>174</v>
      </c>
      <c r="M122" s="50">
        <v>159</v>
      </c>
      <c r="N122" s="50">
        <v>166</v>
      </c>
      <c r="O122" s="50">
        <v>153</v>
      </c>
      <c r="P122" s="50">
        <v>127</v>
      </c>
      <c r="Q122" s="50">
        <v>115</v>
      </c>
      <c r="R122" s="50">
        <v>105</v>
      </c>
      <c r="S122" s="50">
        <v>125</v>
      </c>
      <c r="T122" s="50">
        <v>147</v>
      </c>
      <c r="U122" s="50">
        <v>103</v>
      </c>
      <c r="V122" s="50">
        <v>88</v>
      </c>
      <c r="W122" s="50">
        <v>65</v>
      </c>
      <c r="X122" s="50">
        <v>40</v>
      </c>
      <c r="Y122" s="50">
        <v>13</v>
      </c>
      <c r="Z122" s="50">
        <v>1</v>
      </c>
      <c r="AA122" s="50">
        <v>0</v>
      </c>
      <c r="AB122" s="50">
        <v>0</v>
      </c>
      <c r="AC122" s="50">
        <v>1</v>
      </c>
      <c r="AD122" s="50">
        <v>246</v>
      </c>
      <c r="AE122" s="50">
        <v>1537</v>
      </c>
      <c r="AF122" s="50">
        <v>582</v>
      </c>
      <c r="AG122" s="50">
        <v>10.4</v>
      </c>
      <c r="AH122" s="50">
        <v>65</v>
      </c>
      <c r="AI122" s="50">
        <v>24.6</v>
      </c>
      <c r="AJ122" s="48">
        <v>44</v>
      </c>
      <c r="AK122" s="50">
        <v>103</v>
      </c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48"/>
      <c r="ES122" s="50"/>
    </row>
    <row r="123" spans="1:149" x14ac:dyDescent="0.15">
      <c r="A123" s="44" t="s">
        <v>117</v>
      </c>
      <c r="B123" s="44" t="s">
        <v>118</v>
      </c>
      <c r="C123" s="44" t="s">
        <v>450</v>
      </c>
      <c r="D123">
        <v>1</v>
      </c>
      <c r="E123" s="50">
        <v>1158</v>
      </c>
      <c r="F123" s="50">
        <v>52</v>
      </c>
      <c r="G123" s="50">
        <v>40</v>
      </c>
      <c r="H123" s="50">
        <v>31</v>
      </c>
      <c r="I123" s="50">
        <v>41</v>
      </c>
      <c r="J123" s="50">
        <v>128</v>
      </c>
      <c r="K123" s="50">
        <v>111</v>
      </c>
      <c r="L123" s="50">
        <v>89</v>
      </c>
      <c r="M123" s="50">
        <v>85</v>
      </c>
      <c r="N123" s="50">
        <v>83</v>
      </c>
      <c r="O123" s="50">
        <v>80</v>
      </c>
      <c r="P123" s="50">
        <v>65</v>
      </c>
      <c r="Q123" s="50">
        <v>58</v>
      </c>
      <c r="R123" s="50">
        <v>55</v>
      </c>
      <c r="S123" s="50">
        <v>55</v>
      </c>
      <c r="T123" s="50">
        <v>70</v>
      </c>
      <c r="U123" s="50">
        <v>52</v>
      </c>
      <c r="V123" s="50">
        <v>29</v>
      </c>
      <c r="W123" s="50">
        <v>22</v>
      </c>
      <c r="X123" s="50">
        <v>11</v>
      </c>
      <c r="Y123" s="50">
        <v>1</v>
      </c>
      <c r="Z123" s="50">
        <v>0</v>
      </c>
      <c r="AA123" s="50">
        <v>0</v>
      </c>
      <c r="AB123" s="50">
        <v>0</v>
      </c>
      <c r="AC123" s="50">
        <v>0</v>
      </c>
      <c r="AD123" s="50">
        <v>123</v>
      </c>
      <c r="AE123" s="50">
        <v>795</v>
      </c>
      <c r="AF123" s="50">
        <v>240</v>
      </c>
      <c r="AG123" s="50">
        <v>10.6</v>
      </c>
      <c r="AH123" s="50">
        <v>68.7</v>
      </c>
      <c r="AI123" s="50">
        <v>20.7</v>
      </c>
      <c r="AJ123" s="48">
        <v>42</v>
      </c>
      <c r="AK123" s="50">
        <v>0</v>
      </c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48"/>
      <c r="ES123" s="50"/>
    </row>
    <row r="124" spans="1:149" x14ac:dyDescent="0.15">
      <c r="A124" s="44" t="s">
        <v>117</v>
      </c>
      <c r="B124" s="44" t="s">
        <v>118</v>
      </c>
      <c r="C124" s="44" t="s">
        <v>450</v>
      </c>
      <c r="D124">
        <v>2</v>
      </c>
      <c r="E124" s="50">
        <v>1207</v>
      </c>
      <c r="F124" s="50">
        <v>47</v>
      </c>
      <c r="G124" s="50">
        <v>53</v>
      </c>
      <c r="H124" s="50">
        <v>23</v>
      </c>
      <c r="I124" s="50">
        <v>27</v>
      </c>
      <c r="J124" s="50">
        <v>110</v>
      </c>
      <c r="K124" s="50">
        <v>121</v>
      </c>
      <c r="L124" s="50">
        <v>85</v>
      </c>
      <c r="M124" s="50">
        <v>74</v>
      </c>
      <c r="N124" s="50">
        <v>83</v>
      </c>
      <c r="O124" s="50">
        <v>73</v>
      </c>
      <c r="P124" s="50">
        <v>62</v>
      </c>
      <c r="Q124" s="50">
        <v>57</v>
      </c>
      <c r="R124" s="50">
        <v>50</v>
      </c>
      <c r="S124" s="50">
        <v>70</v>
      </c>
      <c r="T124" s="50">
        <v>77</v>
      </c>
      <c r="U124" s="50">
        <v>51</v>
      </c>
      <c r="V124" s="50">
        <v>59</v>
      </c>
      <c r="W124" s="50">
        <v>43</v>
      </c>
      <c r="X124" s="50">
        <v>29</v>
      </c>
      <c r="Y124" s="50">
        <v>12</v>
      </c>
      <c r="Z124" s="50">
        <v>1</v>
      </c>
      <c r="AA124" s="50">
        <v>0</v>
      </c>
      <c r="AB124" s="50">
        <v>0</v>
      </c>
      <c r="AC124" s="50">
        <v>1</v>
      </c>
      <c r="AD124" s="50">
        <v>123</v>
      </c>
      <c r="AE124" s="50">
        <v>742</v>
      </c>
      <c r="AF124" s="50">
        <v>342</v>
      </c>
      <c r="AG124" s="50">
        <v>10.199999999999999</v>
      </c>
      <c r="AH124" s="50">
        <v>61.5</v>
      </c>
      <c r="AI124" s="50">
        <v>28.3</v>
      </c>
      <c r="AJ124" s="48">
        <v>45.9</v>
      </c>
      <c r="AK124" s="50">
        <v>0</v>
      </c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48"/>
      <c r="ES124" s="50"/>
    </row>
    <row r="125" spans="1:149" x14ac:dyDescent="0.15">
      <c r="A125" s="44" t="s">
        <v>119</v>
      </c>
      <c r="B125" s="44" t="s">
        <v>120</v>
      </c>
      <c r="C125" s="44" t="s">
        <v>451</v>
      </c>
      <c r="D125">
        <v>0</v>
      </c>
      <c r="E125" s="50">
        <v>3617</v>
      </c>
      <c r="F125" s="50">
        <v>122</v>
      </c>
      <c r="G125" s="50">
        <v>129</v>
      </c>
      <c r="H125" s="50">
        <v>114</v>
      </c>
      <c r="I125" s="50">
        <v>126</v>
      </c>
      <c r="J125" s="50">
        <v>223</v>
      </c>
      <c r="K125" s="50">
        <v>251</v>
      </c>
      <c r="L125" s="50">
        <v>241</v>
      </c>
      <c r="M125" s="50">
        <v>234</v>
      </c>
      <c r="N125" s="50">
        <v>243</v>
      </c>
      <c r="O125" s="50">
        <v>255</v>
      </c>
      <c r="P125" s="50">
        <v>226</v>
      </c>
      <c r="Q125" s="50">
        <v>188</v>
      </c>
      <c r="R125" s="50">
        <v>188</v>
      </c>
      <c r="S125" s="50">
        <v>234</v>
      </c>
      <c r="T125" s="50">
        <v>266</v>
      </c>
      <c r="U125" s="50">
        <v>220</v>
      </c>
      <c r="V125" s="50">
        <v>160</v>
      </c>
      <c r="W125" s="50">
        <v>109</v>
      </c>
      <c r="X125" s="50">
        <v>59</v>
      </c>
      <c r="Y125" s="50">
        <v>26</v>
      </c>
      <c r="Z125" s="50">
        <v>3</v>
      </c>
      <c r="AA125" s="50">
        <v>0</v>
      </c>
      <c r="AB125" s="50">
        <v>0</v>
      </c>
      <c r="AC125" s="50">
        <v>3</v>
      </c>
      <c r="AD125" s="50">
        <v>365</v>
      </c>
      <c r="AE125" s="50">
        <v>2175</v>
      </c>
      <c r="AF125" s="50">
        <v>1077</v>
      </c>
      <c r="AG125" s="50">
        <v>10.1</v>
      </c>
      <c r="AH125" s="50">
        <v>60.1</v>
      </c>
      <c r="AI125" s="50">
        <v>29.8</v>
      </c>
      <c r="AJ125" s="48">
        <v>47.4</v>
      </c>
      <c r="AK125" s="50">
        <v>102</v>
      </c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48"/>
      <c r="ES125" s="50"/>
    </row>
    <row r="126" spans="1:149" x14ac:dyDescent="0.15">
      <c r="A126" s="44" t="s">
        <v>119</v>
      </c>
      <c r="B126" s="44" t="s">
        <v>120</v>
      </c>
      <c r="C126" s="44" t="s">
        <v>451</v>
      </c>
      <c r="D126">
        <v>1</v>
      </c>
      <c r="E126" s="50">
        <v>1668</v>
      </c>
      <c r="F126" s="50">
        <v>58</v>
      </c>
      <c r="G126" s="50">
        <v>65</v>
      </c>
      <c r="H126" s="50">
        <v>56</v>
      </c>
      <c r="I126" s="50">
        <v>66</v>
      </c>
      <c r="J126" s="50">
        <v>116</v>
      </c>
      <c r="K126" s="50">
        <v>127</v>
      </c>
      <c r="L126" s="50">
        <v>115</v>
      </c>
      <c r="M126" s="50">
        <v>117</v>
      </c>
      <c r="N126" s="50">
        <v>112</v>
      </c>
      <c r="O126" s="50">
        <v>113</v>
      </c>
      <c r="P126" s="50">
        <v>110</v>
      </c>
      <c r="Q126" s="50">
        <v>87</v>
      </c>
      <c r="R126" s="50">
        <v>86</v>
      </c>
      <c r="S126" s="50">
        <v>110</v>
      </c>
      <c r="T126" s="50">
        <v>115</v>
      </c>
      <c r="U126" s="50">
        <v>94</v>
      </c>
      <c r="V126" s="50">
        <v>70</v>
      </c>
      <c r="W126" s="50">
        <v>35</v>
      </c>
      <c r="X126" s="50">
        <v>14</v>
      </c>
      <c r="Y126" s="50">
        <v>2</v>
      </c>
      <c r="Z126" s="50">
        <v>0</v>
      </c>
      <c r="AA126" s="50">
        <v>0</v>
      </c>
      <c r="AB126" s="50">
        <v>0</v>
      </c>
      <c r="AC126" s="50">
        <v>0</v>
      </c>
      <c r="AD126" s="50">
        <v>179</v>
      </c>
      <c r="AE126" s="50">
        <v>1049</v>
      </c>
      <c r="AF126" s="50">
        <v>440</v>
      </c>
      <c r="AG126" s="50">
        <v>10.7</v>
      </c>
      <c r="AH126" s="50">
        <v>62.9</v>
      </c>
      <c r="AI126" s="50">
        <v>26.4</v>
      </c>
      <c r="AJ126" s="48">
        <v>45.2</v>
      </c>
      <c r="AK126" s="50">
        <v>0</v>
      </c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48"/>
      <c r="ES126" s="50"/>
    </row>
    <row r="127" spans="1:149" x14ac:dyDescent="0.15">
      <c r="A127" s="44" t="s">
        <v>119</v>
      </c>
      <c r="B127" s="44" t="s">
        <v>120</v>
      </c>
      <c r="C127" s="44" t="s">
        <v>451</v>
      </c>
      <c r="D127">
        <v>2</v>
      </c>
      <c r="E127" s="50">
        <v>1949</v>
      </c>
      <c r="F127" s="50">
        <v>64</v>
      </c>
      <c r="G127" s="50">
        <v>64</v>
      </c>
      <c r="H127" s="50">
        <v>58</v>
      </c>
      <c r="I127" s="50">
        <v>60</v>
      </c>
      <c r="J127" s="50">
        <v>107</v>
      </c>
      <c r="K127" s="50">
        <v>124</v>
      </c>
      <c r="L127" s="50">
        <v>126</v>
      </c>
      <c r="M127" s="50">
        <v>117</v>
      </c>
      <c r="N127" s="50">
        <v>131</v>
      </c>
      <c r="O127" s="50">
        <v>142</v>
      </c>
      <c r="P127" s="50">
        <v>116</v>
      </c>
      <c r="Q127" s="50">
        <v>101</v>
      </c>
      <c r="R127" s="50">
        <v>102</v>
      </c>
      <c r="S127" s="50">
        <v>124</v>
      </c>
      <c r="T127" s="50">
        <v>151</v>
      </c>
      <c r="U127" s="50">
        <v>126</v>
      </c>
      <c r="V127" s="50">
        <v>90</v>
      </c>
      <c r="W127" s="50">
        <v>74</v>
      </c>
      <c r="X127" s="50">
        <v>45</v>
      </c>
      <c r="Y127" s="50">
        <v>24</v>
      </c>
      <c r="Z127" s="50">
        <v>3</v>
      </c>
      <c r="AA127" s="50">
        <v>0</v>
      </c>
      <c r="AB127" s="50">
        <v>0</v>
      </c>
      <c r="AC127" s="50">
        <v>3</v>
      </c>
      <c r="AD127" s="50">
        <v>186</v>
      </c>
      <c r="AE127" s="50">
        <v>1126</v>
      </c>
      <c r="AF127" s="50">
        <v>637</v>
      </c>
      <c r="AG127" s="50">
        <v>9.5</v>
      </c>
      <c r="AH127" s="50">
        <v>57.8</v>
      </c>
      <c r="AI127" s="50">
        <v>32.700000000000003</v>
      </c>
      <c r="AJ127" s="48">
        <v>49.3</v>
      </c>
      <c r="AK127" s="50">
        <v>0</v>
      </c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48"/>
      <c r="ES127" s="50"/>
    </row>
    <row r="128" spans="1:149" x14ac:dyDescent="0.15">
      <c r="A128" s="44" t="s">
        <v>121</v>
      </c>
      <c r="B128" s="44" t="s">
        <v>122</v>
      </c>
      <c r="C128" s="44" t="s">
        <v>452</v>
      </c>
      <c r="D128">
        <v>0</v>
      </c>
      <c r="E128" s="50">
        <v>5563</v>
      </c>
      <c r="F128" s="50">
        <v>178</v>
      </c>
      <c r="G128" s="50">
        <v>243</v>
      </c>
      <c r="H128" s="50">
        <v>223</v>
      </c>
      <c r="I128" s="50">
        <v>198</v>
      </c>
      <c r="J128" s="50">
        <v>295</v>
      </c>
      <c r="K128" s="50">
        <v>232</v>
      </c>
      <c r="L128" s="50">
        <v>263</v>
      </c>
      <c r="M128" s="50">
        <v>310</v>
      </c>
      <c r="N128" s="50">
        <v>394</v>
      </c>
      <c r="O128" s="50">
        <v>404</v>
      </c>
      <c r="P128" s="50">
        <v>358</v>
      </c>
      <c r="Q128" s="50">
        <v>358</v>
      </c>
      <c r="R128" s="50">
        <v>332</v>
      </c>
      <c r="S128" s="50">
        <v>351</v>
      </c>
      <c r="T128" s="50">
        <v>409</v>
      </c>
      <c r="U128" s="50">
        <v>399</v>
      </c>
      <c r="V128" s="50">
        <v>277</v>
      </c>
      <c r="W128" s="50">
        <v>207</v>
      </c>
      <c r="X128" s="50">
        <v>100</v>
      </c>
      <c r="Y128" s="50">
        <v>29</v>
      </c>
      <c r="Z128" s="50">
        <v>3</v>
      </c>
      <c r="AA128" s="50">
        <v>0</v>
      </c>
      <c r="AB128" s="50">
        <v>0</v>
      </c>
      <c r="AC128" s="50">
        <v>3</v>
      </c>
      <c r="AD128" s="50">
        <v>644</v>
      </c>
      <c r="AE128" s="50">
        <v>3144</v>
      </c>
      <c r="AF128" s="50">
        <v>1775</v>
      </c>
      <c r="AG128" s="50">
        <v>11.6</v>
      </c>
      <c r="AH128" s="50">
        <v>56.5</v>
      </c>
      <c r="AI128" s="50">
        <v>31.9</v>
      </c>
      <c r="AJ128" s="48">
        <v>49</v>
      </c>
      <c r="AK128" s="50">
        <v>102</v>
      </c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48"/>
      <c r="ES128" s="50"/>
    </row>
    <row r="129" spans="1:149" x14ac:dyDescent="0.15">
      <c r="A129" s="44" t="s">
        <v>121</v>
      </c>
      <c r="B129" s="44" t="s">
        <v>122</v>
      </c>
      <c r="C129" s="44" t="s">
        <v>452</v>
      </c>
      <c r="D129">
        <v>1</v>
      </c>
      <c r="E129" s="50">
        <v>2574</v>
      </c>
      <c r="F129" s="50">
        <v>99</v>
      </c>
      <c r="G129" s="50">
        <v>134</v>
      </c>
      <c r="H129" s="50">
        <v>109</v>
      </c>
      <c r="I129" s="50">
        <v>96</v>
      </c>
      <c r="J129" s="50">
        <v>167</v>
      </c>
      <c r="K129" s="50">
        <v>123</v>
      </c>
      <c r="L129" s="50">
        <v>129</v>
      </c>
      <c r="M129" s="50">
        <v>141</v>
      </c>
      <c r="N129" s="50">
        <v>182</v>
      </c>
      <c r="O129" s="50">
        <v>192</v>
      </c>
      <c r="P129" s="50">
        <v>176</v>
      </c>
      <c r="Q129" s="50">
        <v>173</v>
      </c>
      <c r="R129" s="50">
        <v>151</v>
      </c>
      <c r="S129" s="50">
        <v>176</v>
      </c>
      <c r="T129" s="50">
        <v>174</v>
      </c>
      <c r="U129" s="50">
        <v>159</v>
      </c>
      <c r="V129" s="50">
        <v>105</v>
      </c>
      <c r="W129" s="50">
        <v>62</v>
      </c>
      <c r="X129" s="50">
        <v>20</v>
      </c>
      <c r="Y129" s="50">
        <v>5</v>
      </c>
      <c r="Z129" s="50">
        <v>1</v>
      </c>
      <c r="AA129" s="50">
        <v>0</v>
      </c>
      <c r="AB129" s="50">
        <v>0</v>
      </c>
      <c r="AC129" s="50">
        <v>1</v>
      </c>
      <c r="AD129" s="50">
        <v>342</v>
      </c>
      <c r="AE129" s="50">
        <v>1530</v>
      </c>
      <c r="AF129" s="50">
        <v>702</v>
      </c>
      <c r="AG129" s="50">
        <v>13.3</v>
      </c>
      <c r="AH129" s="50">
        <v>59.4</v>
      </c>
      <c r="AI129" s="50">
        <v>27.3</v>
      </c>
      <c r="AJ129" s="48">
        <v>46</v>
      </c>
      <c r="AK129" s="50">
        <v>0</v>
      </c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48"/>
      <c r="ES129" s="50"/>
    </row>
    <row r="130" spans="1:149" x14ac:dyDescent="0.15">
      <c r="A130" s="44" t="s">
        <v>121</v>
      </c>
      <c r="B130" s="44" t="s">
        <v>122</v>
      </c>
      <c r="C130" s="44" t="s">
        <v>452</v>
      </c>
      <c r="D130">
        <v>2</v>
      </c>
      <c r="E130" s="50">
        <v>2989</v>
      </c>
      <c r="F130" s="50">
        <v>79</v>
      </c>
      <c r="G130" s="50">
        <v>109</v>
      </c>
      <c r="H130" s="50">
        <v>114</v>
      </c>
      <c r="I130" s="50">
        <v>102</v>
      </c>
      <c r="J130" s="50">
        <v>128</v>
      </c>
      <c r="K130" s="50">
        <v>109</v>
      </c>
      <c r="L130" s="50">
        <v>134</v>
      </c>
      <c r="M130" s="50">
        <v>169</v>
      </c>
      <c r="N130" s="50">
        <v>212</v>
      </c>
      <c r="O130" s="50">
        <v>212</v>
      </c>
      <c r="P130" s="50">
        <v>182</v>
      </c>
      <c r="Q130" s="50">
        <v>185</v>
      </c>
      <c r="R130" s="50">
        <v>181</v>
      </c>
      <c r="S130" s="50">
        <v>175</v>
      </c>
      <c r="T130" s="50">
        <v>235</v>
      </c>
      <c r="U130" s="50">
        <v>240</v>
      </c>
      <c r="V130" s="50">
        <v>172</v>
      </c>
      <c r="W130" s="50">
        <v>145</v>
      </c>
      <c r="X130" s="50">
        <v>80</v>
      </c>
      <c r="Y130" s="50">
        <v>24</v>
      </c>
      <c r="Z130" s="50">
        <v>2</v>
      </c>
      <c r="AA130" s="50">
        <v>0</v>
      </c>
      <c r="AB130" s="50">
        <v>0</v>
      </c>
      <c r="AC130" s="50">
        <v>2</v>
      </c>
      <c r="AD130" s="50">
        <v>302</v>
      </c>
      <c r="AE130" s="50">
        <v>1614</v>
      </c>
      <c r="AF130" s="50">
        <v>1073</v>
      </c>
      <c r="AG130" s="50">
        <v>10.1</v>
      </c>
      <c r="AH130" s="50">
        <v>54</v>
      </c>
      <c r="AI130" s="50">
        <v>35.9</v>
      </c>
      <c r="AJ130" s="48">
        <v>51.5</v>
      </c>
      <c r="AK130" s="50">
        <v>0</v>
      </c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48"/>
      <c r="ES130" s="50"/>
    </row>
    <row r="131" spans="1:149" x14ac:dyDescent="0.15">
      <c r="A131" s="44" t="s">
        <v>123</v>
      </c>
      <c r="B131" s="44" t="s">
        <v>124</v>
      </c>
      <c r="C131" s="44" t="s">
        <v>453</v>
      </c>
      <c r="D131">
        <v>0</v>
      </c>
      <c r="E131" s="50">
        <v>3101</v>
      </c>
      <c r="F131" s="50">
        <v>92</v>
      </c>
      <c r="G131" s="50">
        <v>105</v>
      </c>
      <c r="H131" s="50">
        <v>93</v>
      </c>
      <c r="I131" s="50">
        <v>108</v>
      </c>
      <c r="J131" s="50">
        <v>121</v>
      </c>
      <c r="K131" s="50">
        <v>119</v>
      </c>
      <c r="L131" s="50">
        <v>141</v>
      </c>
      <c r="M131" s="50">
        <v>179</v>
      </c>
      <c r="N131" s="50">
        <v>206</v>
      </c>
      <c r="O131" s="50">
        <v>220</v>
      </c>
      <c r="P131" s="50">
        <v>182</v>
      </c>
      <c r="Q131" s="50">
        <v>182</v>
      </c>
      <c r="R131" s="50">
        <v>210</v>
      </c>
      <c r="S131" s="50">
        <v>253</v>
      </c>
      <c r="T131" s="50">
        <v>281</v>
      </c>
      <c r="U131" s="50">
        <v>216</v>
      </c>
      <c r="V131" s="50">
        <v>167</v>
      </c>
      <c r="W131" s="50">
        <v>125</v>
      </c>
      <c r="X131" s="50">
        <v>80</v>
      </c>
      <c r="Y131" s="50">
        <v>20</v>
      </c>
      <c r="Z131" s="50">
        <v>1</v>
      </c>
      <c r="AA131" s="50">
        <v>0</v>
      </c>
      <c r="AB131" s="50">
        <v>0</v>
      </c>
      <c r="AC131" s="50">
        <v>1</v>
      </c>
      <c r="AD131" s="50">
        <v>290</v>
      </c>
      <c r="AE131" s="50">
        <v>1668</v>
      </c>
      <c r="AF131" s="50">
        <v>1143</v>
      </c>
      <c r="AG131" s="50">
        <v>9.4</v>
      </c>
      <c r="AH131" s="50">
        <v>53.8</v>
      </c>
      <c r="AI131" s="50">
        <v>36.9</v>
      </c>
      <c r="AJ131" s="48">
        <v>51.7</v>
      </c>
      <c r="AK131" s="50">
        <v>100</v>
      </c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48"/>
      <c r="ES131" s="50"/>
    </row>
    <row r="132" spans="1:149" x14ac:dyDescent="0.15">
      <c r="A132" s="44" t="s">
        <v>123</v>
      </c>
      <c r="B132" s="44" t="s">
        <v>124</v>
      </c>
      <c r="C132" s="44" t="s">
        <v>453</v>
      </c>
      <c r="D132">
        <v>1</v>
      </c>
      <c r="E132" s="50">
        <v>1449</v>
      </c>
      <c r="F132" s="50">
        <v>42</v>
      </c>
      <c r="G132" s="50">
        <v>54</v>
      </c>
      <c r="H132" s="50">
        <v>47</v>
      </c>
      <c r="I132" s="50">
        <v>52</v>
      </c>
      <c r="J132" s="50">
        <v>72</v>
      </c>
      <c r="K132" s="50">
        <v>67</v>
      </c>
      <c r="L132" s="50">
        <v>71</v>
      </c>
      <c r="M132" s="50">
        <v>83</v>
      </c>
      <c r="N132" s="50">
        <v>100</v>
      </c>
      <c r="O132" s="50">
        <v>107</v>
      </c>
      <c r="P132" s="50">
        <v>87</v>
      </c>
      <c r="Q132" s="50">
        <v>81</v>
      </c>
      <c r="R132" s="50">
        <v>110</v>
      </c>
      <c r="S132" s="50">
        <v>124</v>
      </c>
      <c r="T132" s="50">
        <v>131</v>
      </c>
      <c r="U132" s="50">
        <v>88</v>
      </c>
      <c r="V132" s="50">
        <v>63</v>
      </c>
      <c r="W132" s="50">
        <v>46</v>
      </c>
      <c r="X132" s="50">
        <v>19</v>
      </c>
      <c r="Y132" s="50">
        <v>5</v>
      </c>
      <c r="Z132" s="50">
        <v>0</v>
      </c>
      <c r="AA132" s="50">
        <v>0</v>
      </c>
      <c r="AB132" s="50">
        <v>0</v>
      </c>
      <c r="AC132" s="50">
        <v>0</v>
      </c>
      <c r="AD132" s="50">
        <v>143</v>
      </c>
      <c r="AE132" s="50">
        <v>830</v>
      </c>
      <c r="AF132" s="50">
        <v>476</v>
      </c>
      <c r="AG132" s="50">
        <v>9.9</v>
      </c>
      <c r="AH132" s="50">
        <v>57.3</v>
      </c>
      <c r="AI132" s="50">
        <v>32.9</v>
      </c>
      <c r="AJ132" s="48">
        <v>49.5</v>
      </c>
      <c r="AK132" s="50">
        <v>0</v>
      </c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48"/>
      <c r="ES132" s="50"/>
    </row>
    <row r="133" spans="1:149" x14ac:dyDescent="0.15">
      <c r="A133" s="44" t="s">
        <v>123</v>
      </c>
      <c r="B133" s="44" t="s">
        <v>124</v>
      </c>
      <c r="C133" s="44" t="s">
        <v>453</v>
      </c>
      <c r="D133">
        <v>2</v>
      </c>
      <c r="E133" s="50">
        <v>1652</v>
      </c>
      <c r="F133" s="50">
        <v>50</v>
      </c>
      <c r="G133" s="50">
        <v>51</v>
      </c>
      <c r="H133" s="50">
        <v>46</v>
      </c>
      <c r="I133" s="50">
        <v>56</v>
      </c>
      <c r="J133" s="50">
        <v>49</v>
      </c>
      <c r="K133" s="50">
        <v>52</v>
      </c>
      <c r="L133" s="50">
        <v>70</v>
      </c>
      <c r="M133" s="50">
        <v>96</v>
      </c>
      <c r="N133" s="50">
        <v>106</v>
      </c>
      <c r="O133" s="50">
        <v>113</v>
      </c>
      <c r="P133" s="50">
        <v>95</v>
      </c>
      <c r="Q133" s="50">
        <v>101</v>
      </c>
      <c r="R133" s="50">
        <v>100</v>
      </c>
      <c r="S133" s="50">
        <v>129</v>
      </c>
      <c r="T133" s="50">
        <v>150</v>
      </c>
      <c r="U133" s="50">
        <v>128</v>
      </c>
      <c r="V133" s="50">
        <v>104</v>
      </c>
      <c r="W133" s="50">
        <v>79</v>
      </c>
      <c r="X133" s="50">
        <v>61</v>
      </c>
      <c r="Y133" s="50">
        <v>15</v>
      </c>
      <c r="Z133" s="50">
        <v>1</v>
      </c>
      <c r="AA133" s="50">
        <v>0</v>
      </c>
      <c r="AB133" s="50">
        <v>0</v>
      </c>
      <c r="AC133" s="50">
        <v>1</v>
      </c>
      <c r="AD133" s="50">
        <v>147</v>
      </c>
      <c r="AE133" s="50">
        <v>838</v>
      </c>
      <c r="AF133" s="50">
        <v>667</v>
      </c>
      <c r="AG133" s="50">
        <v>8.9</v>
      </c>
      <c r="AH133" s="50">
        <v>50.7</v>
      </c>
      <c r="AI133" s="50">
        <v>40.4</v>
      </c>
      <c r="AJ133" s="48">
        <v>53.7</v>
      </c>
      <c r="AK133" s="50">
        <v>0</v>
      </c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48"/>
      <c r="ES133" s="50"/>
    </row>
    <row r="134" spans="1:149" x14ac:dyDescent="0.15">
      <c r="A134" s="44" t="s">
        <v>125</v>
      </c>
      <c r="B134" s="44" t="s">
        <v>126</v>
      </c>
      <c r="C134" s="44" t="s">
        <v>454</v>
      </c>
      <c r="D134">
        <v>0</v>
      </c>
      <c r="E134" s="50">
        <v>8019</v>
      </c>
      <c r="F134" s="50">
        <v>238</v>
      </c>
      <c r="G134" s="50">
        <v>261</v>
      </c>
      <c r="H134" s="50">
        <v>294</v>
      </c>
      <c r="I134" s="50">
        <v>345</v>
      </c>
      <c r="J134" s="50">
        <v>882</v>
      </c>
      <c r="K134" s="50">
        <v>596</v>
      </c>
      <c r="L134" s="50">
        <v>461</v>
      </c>
      <c r="M134" s="50">
        <v>384</v>
      </c>
      <c r="N134" s="50">
        <v>493</v>
      </c>
      <c r="O134" s="50">
        <v>541</v>
      </c>
      <c r="P134" s="50">
        <v>516</v>
      </c>
      <c r="Q134" s="50">
        <v>439</v>
      </c>
      <c r="R134" s="50">
        <v>391</v>
      </c>
      <c r="S134" s="50">
        <v>443</v>
      </c>
      <c r="T134" s="50">
        <v>530</v>
      </c>
      <c r="U134" s="50">
        <v>421</v>
      </c>
      <c r="V134" s="50">
        <v>337</v>
      </c>
      <c r="W134" s="50">
        <v>260</v>
      </c>
      <c r="X134" s="50">
        <v>139</v>
      </c>
      <c r="Y134" s="50">
        <v>38</v>
      </c>
      <c r="Z134" s="50">
        <v>8</v>
      </c>
      <c r="AA134" s="50">
        <v>2</v>
      </c>
      <c r="AB134" s="50">
        <v>0</v>
      </c>
      <c r="AC134" s="50">
        <v>10</v>
      </c>
      <c r="AD134" s="50">
        <v>793</v>
      </c>
      <c r="AE134" s="50">
        <v>5048</v>
      </c>
      <c r="AF134" s="50">
        <v>2178</v>
      </c>
      <c r="AG134" s="50">
        <v>9.9</v>
      </c>
      <c r="AH134" s="50">
        <v>63</v>
      </c>
      <c r="AI134" s="50">
        <v>27.2</v>
      </c>
      <c r="AJ134" s="48">
        <v>45.7</v>
      </c>
      <c r="AK134" s="50">
        <v>107</v>
      </c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48"/>
      <c r="ES134" s="50"/>
    </row>
    <row r="135" spans="1:149" x14ac:dyDescent="0.15">
      <c r="A135" s="44" t="s">
        <v>125</v>
      </c>
      <c r="B135" s="44" t="s">
        <v>126</v>
      </c>
      <c r="C135" s="44" t="s">
        <v>454</v>
      </c>
      <c r="D135">
        <v>1</v>
      </c>
      <c r="E135" s="50">
        <v>3857</v>
      </c>
      <c r="F135" s="50">
        <v>119</v>
      </c>
      <c r="G135" s="50">
        <v>140</v>
      </c>
      <c r="H135" s="50">
        <v>154</v>
      </c>
      <c r="I135" s="50">
        <v>192</v>
      </c>
      <c r="J135" s="50">
        <v>447</v>
      </c>
      <c r="K135" s="50">
        <v>284</v>
      </c>
      <c r="L135" s="50">
        <v>253</v>
      </c>
      <c r="M135" s="50">
        <v>200</v>
      </c>
      <c r="N135" s="50">
        <v>235</v>
      </c>
      <c r="O135" s="50">
        <v>271</v>
      </c>
      <c r="P135" s="50">
        <v>256</v>
      </c>
      <c r="Q135" s="50">
        <v>218</v>
      </c>
      <c r="R135" s="50">
        <v>198</v>
      </c>
      <c r="S135" s="50">
        <v>200</v>
      </c>
      <c r="T135" s="50">
        <v>249</v>
      </c>
      <c r="U135" s="50">
        <v>171</v>
      </c>
      <c r="V135" s="50">
        <v>141</v>
      </c>
      <c r="W135" s="50">
        <v>84</v>
      </c>
      <c r="X135" s="50">
        <v>39</v>
      </c>
      <c r="Y135" s="50">
        <v>6</v>
      </c>
      <c r="Z135" s="50">
        <v>0</v>
      </c>
      <c r="AA135" s="50">
        <v>0</v>
      </c>
      <c r="AB135" s="50">
        <v>0</v>
      </c>
      <c r="AC135" s="50">
        <v>0</v>
      </c>
      <c r="AD135" s="50">
        <v>413</v>
      </c>
      <c r="AE135" s="50">
        <v>2554</v>
      </c>
      <c r="AF135" s="50">
        <v>890</v>
      </c>
      <c r="AG135" s="50">
        <v>10.7</v>
      </c>
      <c r="AH135" s="50">
        <v>66.2</v>
      </c>
      <c r="AI135" s="50">
        <v>23.1</v>
      </c>
      <c r="AJ135" s="48">
        <v>43.4</v>
      </c>
      <c r="AK135" s="50">
        <v>0</v>
      </c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48"/>
      <c r="ES135" s="50"/>
    </row>
    <row r="136" spans="1:149" x14ac:dyDescent="0.15">
      <c r="A136" s="44" t="s">
        <v>125</v>
      </c>
      <c r="B136" s="44" t="s">
        <v>126</v>
      </c>
      <c r="C136" s="44" t="s">
        <v>454</v>
      </c>
      <c r="D136">
        <v>2</v>
      </c>
      <c r="E136" s="50">
        <v>4162</v>
      </c>
      <c r="F136" s="50">
        <v>119</v>
      </c>
      <c r="G136" s="50">
        <v>121</v>
      </c>
      <c r="H136" s="50">
        <v>140</v>
      </c>
      <c r="I136" s="50">
        <v>153</v>
      </c>
      <c r="J136" s="50">
        <v>435</v>
      </c>
      <c r="K136" s="50">
        <v>312</v>
      </c>
      <c r="L136" s="50">
        <v>208</v>
      </c>
      <c r="M136" s="50">
        <v>184</v>
      </c>
      <c r="N136" s="50">
        <v>258</v>
      </c>
      <c r="O136" s="50">
        <v>270</v>
      </c>
      <c r="P136" s="50">
        <v>260</v>
      </c>
      <c r="Q136" s="50">
        <v>221</v>
      </c>
      <c r="R136" s="50">
        <v>193</v>
      </c>
      <c r="S136" s="50">
        <v>243</v>
      </c>
      <c r="T136" s="50">
        <v>281</v>
      </c>
      <c r="U136" s="50">
        <v>250</v>
      </c>
      <c r="V136" s="50">
        <v>196</v>
      </c>
      <c r="W136" s="50">
        <v>176</v>
      </c>
      <c r="X136" s="50">
        <v>100</v>
      </c>
      <c r="Y136" s="50">
        <v>32</v>
      </c>
      <c r="Z136" s="50">
        <v>8</v>
      </c>
      <c r="AA136" s="50">
        <v>2</v>
      </c>
      <c r="AB136" s="50">
        <v>0</v>
      </c>
      <c r="AC136" s="50">
        <v>10</v>
      </c>
      <c r="AD136" s="50">
        <v>380</v>
      </c>
      <c r="AE136" s="50">
        <v>2494</v>
      </c>
      <c r="AF136" s="50">
        <v>1288</v>
      </c>
      <c r="AG136" s="50">
        <v>9.1</v>
      </c>
      <c r="AH136" s="50">
        <v>59.9</v>
      </c>
      <c r="AI136" s="50">
        <v>30.9</v>
      </c>
      <c r="AJ136" s="48">
        <v>47.8</v>
      </c>
      <c r="AK136" s="50">
        <v>0</v>
      </c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48"/>
      <c r="ES136" s="50"/>
    </row>
    <row r="137" spans="1:149" x14ac:dyDescent="0.15">
      <c r="A137" s="44" t="s">
        <v>127</v>
      </c>
      <c r="B137" s="44" t="s">
        <v>128</v>
      </c>
      <c r="C137" s="44" t="s">
        <v>455</v>
      </c>
      <c r="D137">
        <v>0</v>
      </c>
      <c r="E137" s="50">
        <v>6177</v>
      </c>
      <c r="F137" s="50">
        <v>163</v>
      </c>
      <c r="G137" s="50">
        <v>174</v>
      </c>
      <c r="H137" s="50">
        <v>187</v>
      </c>
      <c r="I137" s="50">
        <v>217</v>
      </c>
      <c r="J137" s="50">
        <v>384</v>
      </c>
      <c r="K137" s="50">
        <v>298</v>
      </c>
      <c r="L137" s="50">
        <v>285</v>
      </c>
      <c r="M137" s="50">
        <v>329</v>
      </c>
      <c r="N137" s="50">
        <v>359</v>
      </c>
      <c r="O137" s="50">
        <v>431</v>
      </c>
      <c r="P137" s="50">
        <v>433</v>
      </c>
      <c r="Q137" s="50">
        <v>347</v>
      </c>
      <c r="R137" s="50">
        <v>376</v>
      </c>
      <c r="S137" s="50">
        <v>430</v>
      </c>
      <c r="T137" s="50">
        <v>580</v>
      </c>
      <c r="U137" s="50">
        <v>463</v>
      </c>
      <c r="V137" s="50">
        <v>310</v>
      </c>
      <c r="W137" s="50">
        <v>249</v>
      </c>
      <c r="X137" s="50">
        <v>121</v>
      </c>
      <c r="Y137" s="50">
        <v>28</v>
      </c>
      <c r="Z137" s="50">
        <v>13</v>
      </c>
      <c r="AA137" s="50">
        <v>0</v>
      </c>
      <c r="AB137" s="50">
        <v>0</v>
      </c>
      <c r="AC137" s="50">
        <v>13</v>
      </c>
      <c r="AD137" s="50">
        <v>524</v>
      </c>
      <c r="AE137" s="50">
        <v>3459</v>
      </c>
      <c r="AF137" s="50">
        <v>2194</v>
      </c>
      <c r="AG137" s="50">
        <v>8.5</v>
      </c>
      <c r="AH137" s="50">
        <v>56</v>
      </c>
      <c r="AI137" s="50">
        <v>35.5</v>
      </c>
      <c r="AJ137" s="48">
        <v>50.9</v>
      </c>
      <c r="AK137" s="50">
        <v>104</v>
      </c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48"/>
      <c r="ES137" s="50"/>
    </row>
    <row r="138" spans="1:149" x14ac:dyDescent="0.15">
      <c r="A138" s="44" t="s">
        <v>127</v>
      </c>
      <c r="B138" s="44" t="s">
        <v>128</v>
      </c>
      <c r="C138" s="44" t="s">
        <v>455</v>
      </c>
      <c r="D138">
        <v>1</v>
      </c>
      <c r="E138" s="50">
        <v>2889</v>
      </c>
      <c r="F138" s="50">
        <v>95</v>
      </c>
      <c r="G138" s="50">
        <v>77</v>
      </c>
      <c r="H138" s="50">
        <v>94</v>
      </c>
      <c r="I138" s="50">
        <v>118</v>
      </c>
      <c r="J138" s="50">
        <v>230</v>
      </c>
      <c r="K138" s="50">
        <v>152</v>
      </c>
      <c r="L138" s="50">
        <v>130</v>
      </c>
      <c r="M138" s="50">
        <v>168</v>
      </c>
      <c r="N138" s="50">
        <v>163</v>
      </c>
      <c r="O138" s="50">
        <v>216</v>
      </c>
      <c r="P138" s="50">
        <v>214</v>
      </c>
      <c r="Q138" s="50">
        <v>163</v>
      </c>
      <c r="R138" s="50">
        <v>178</v>
      </c>
      <c r="S138" s="50">
        <v>195</v>
      </c>
      <c r="T138" s="50">
        <v>257</v>
      </c>
      <c r="U138" s="50">
        <v>210</v>
      </c>
      <c r="V138" s="50">
        <v>120</v>
      </c>
      <c r="W138" s="50">
        <v>76</v>
      </c>
      <c r="X138" s="50">
        <v>26</v>
      </c>
      <c r="Y138" s="50">
        <v>4</v>
      </c>
      <c r="Z138" s="50">
        <v>3</v>
      </c>
      <c r="AA138" s="50">
        <v>0</v>
      </c>
      <c r="AB138" s="50">
        <v>0</v>
      </c>
      <c r="AC138" s="50">
        <v>3</v>
      </c>
      <c r="AD138" s="50">
        <v>266</v>
      </c>
      <c r="AE138" s="50">
        <v>1732</v>
      </c>
      <c r="AF138" s="50">
        <v>891</v>
      </c>
      <c r="AG138" s="50">
        <v>9.1999999999999993</v>
      </c>
      <c r="AH138" s="50">
        <v>60</v>
      </c>
      <c r="AI138" s="50">
        <v>30.8</v>
      </c>
      <c r="AJ138" s="48">
        <v>48.1</v>
      </c>
      <c r="AK138" s="50">
        <v>0</v>
      </c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48"/>
      <c r="ES138" s="50"/>
    </row>
    <row r="139" spans="1:149" x14ac:dyDescent="0.15">
      <c r="A139" s="44" t="s">
        <v>127</v>
      </c>
      <c r="B139" s="44" t="s">
        <v>128</v>
      </c>
      <c r="C139" s="44" t="s">
        <v>455</v>
      </c>
      <c r="D139">
        <v>2</v>
      </c>
      <c r="E139" s="50">
        <v>3288</v>
      </c>
      <c r="F139" s="50">
        <v>68</v>
      </c>
      <c r="G139" s="50">
        <v>97</v>
      </c>
      <c r="H139" s="50">
        <v>93</v>
      </c>
      <c r="I139" s="50">
        <v>99</v>
      </c>
      <c r="J139" s="50">
        <v>154</v>
      </c>
      <c r="K139" s="50">
        <v>146</v>
      </c>
      <c r="L139" s="50">
        <v>155</v>
      </c>
      <c r="M139" s="50">
        <v>161</v>
      </c>
      <c r="N139" s="50">
        <v>196</v>
      </c>
      <c r="O139" s="50">
        <v>215</v>
      </c>
      <c r="P139" s="50">
        <v>219</v>
      </c>
      <c r="Q139" s="50">
        <v>184</v>
      </c>
      <c r="R139" s="50">
        <v>198</v>
      </c>
      <c r="S139" s="50">
        <v>235</v>
      </c>
      <c r="T139" s="50">
        <v>323</v>
      </c>
      <c r="U139" s="50">
        <v>253</v>
      </c>
      <c r="V139" s="50">
        <v>190</v>
      </c>
      <c r="W139" s="50">
        <v>173</v>
      </c>
      <c r="X139" s="50">
        <v>95</v>
      </c>
      <c r="Y139" s="50">
        <v>24</v>
      </c>
      <c r="Z139" s="50">
        <v>10</v>
      </c>
      <c r="AA139" s="50">
        <v>0</v>
      </c>
      <c r="AB139" s="50">
        <v>0</v>
      </c>
      <c r="AC139" s="50">
        <v>10</v>
      </c>
      <c r="AD139" s="50">
        <v>258</v>
      </c>
      <c r="AE139" s="50">
        <v>1727</v>
      </c>
      <c r="AF139" s="50">
        <v>1303</v>
      </c>
      <c r="AG139" s="50">
        <v>7.8</v>
      </c>
      <c r="AH139" s="50">
        <v>52.5</v>
      </c>
      <c r="AI139" s="50">
        <v>39.6</v>
      </c>
      <c r="AJ139" s="48">
        <v>53.4</v>
      </c>
      <c r="AK139" s="50">
        <v>0</v>
      </c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48"/>
      <c r="ES139" s="50"/>
    </row>
    <row r="140" spans="1:149" x14ac:dyDescent="0.15">
      <c r="A140" s="44" t="s">
        <v>129</v>
      </c>
      <c r="B140" s="44" t="s">
        <v>130</v>
      </c>
      <c r="C140" s="44" t="s">
        <v>456</v>
      </c>
      <c r="D140">
        <v>0</v>
      </c>
      <c r="E140" s="50">
        <v>8993</v>
      </c>
      <c r="F140" s="50">
        <v>284</v>
      </c>
      <c r="G140" s="50">
        <v>317</v>
      </c>
      <c r="H140" s="50">
        <v>284</v>
      </c>
      <c r="I140" s="50">
        <v>407</v>
      </c>
      <c r="J140" s="50">
        <v>832</v>
      </c>
      <c r="K140" s="50">
        <v>554</v>
      </c>
      <c r="L140" s="50">
        <v>422</v>
      </c>
      <c r="M140" s="50">
        <v>466</v>
      </c>
      <c r="N140" s="50">
        <v>581</v>
      </c>
      <c r="O140" s="50">
        <v>624</v>
      </c>
      <c r="P140" s="50">
        <v>584</v>
      </c>
      <c r="Q140" s="50">
        <v>520</v>
      </c>
      <c r="R140" s="50">
        <v>454</v>
      </c>
      <c r="S140" s="50">
        <v>567</v>
      </c>
      <c r="T140" s="50">
        <v>650</v>
      </c>
      <c r="U140" s="50">
        <v>507</v>
      </c>
      <c r="V140" s="50">
        <v>419</v>
      </c>
      <c r="W140" s="50">
        <v>291</v>
      </c>
      <c r="X140" s="50">
        <v>155</v>
      </c>
      <c r="Y140" s="50">
        <v>68</v>
      </c>
      <c r="Z140" s="50">
        <v>6</v>
      </c>
      <c r="AA140" s="50">
        <v>1</v>
      </c>
      <c r="AB140" s="50">
        <v>0</v>
      </c>
      <c r="AC140" s="50">
        <v>7</v>
      </c>
      <c r="AD140" s="50">
        <v>885</v>
      </c>
      <c r="AE140" s="50">
        <v>5444</v>
      </c>
      <c r="AF140" s="50">
        <v>2664</v>
      </c>
      <c r="AG140" s="50">
        <v>9.8000000000000007</v>
      </c>
      <c r="AH140" s="50">
        <v>60.5</v>
      </c>
      <c r="AI140" s="50">
        <v>29.6</v>
      </c>
      <c r="AJ140" s="48">
        <v>47.1</v>
      </c>
      <c r="AK140" s="50">
        <v>106</v>
      </c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48"/>
      <c r="ES140" s="50"/>
    </row>
    <row r="141" spans="1:149" x14ac:dyDescent="0.15">
      <c r="A141" s="44" t="s">
        <v>129</v>
      </c>
      <c r="B141" s="44" t="s">
        <v>130</v>
      </c>
      <c r="C141" s="44" t="s">
        <v>456</v>
      </c>
      <c r="D141">
        <v>1</v>
      </c>
      <c r="E141" s="50">
        <v>4365</v>
      </c>
      <c r="F141" s="50">
        <v>138</v>
      </c>
      <c r="G141" s="50">
        <v>165</v>
      </c>
      <c r="H141" s="50">
        <v>145</v>
      </c>
      <c r="I141" s="50">
        <v>213</v>
      </c>
      <c r="J141" s="50">
        <v>512</v>
      </c>
      <c r="K141" s="50">
        <v>324</v>
      </c>
      <c r="L141" s="50">
        <v>220</v>
      </c>
      <c r="M141" s="50">
        <v>230</v>
      </c>
      <c r="N141" s="50">
        <v>286</v>
      </c>
      <c r="O141" s="50">
        <v>301</v>
      </c>
      <c r="P141" s="50">
        <v>281</v>
      </c>
      <c r="Q141" s="50">
        <v>239</v>
      </c>
      <c r="R141" s="50">
        <v>223</v>
      </c>
      <c r="S141" s="50">
        <v>249</v>
      </c>
      <c r="T141" s="50">
        <v>301</v>
      </c>
      <c r="U141" s="50">
        <v>224</v>
      </c>
      <c r="V141" s="50">
        <v>158</v>
      </c>
      <c r="W141" s="50">
        <v>109</v>
      </c>
      <c r="X141" s="50">
        <v>36</v>
      </c>
      <c r="Y141" s="50">
        <v>10</v>
      </c>
      <c r="Z141" s="50">
        <v>1</v>
      </c>
      <c r="AA141" s="50">
        <v>0</v>
      </c>
      <c r="AB141" s="50">
        <v>0</v>
      </c>
      <c r="AC141" s="50">
        <v>1</v>
      </c>
      <c r="AD141" s="50">
        <v>448</v>
      </c>
      <c r="AE141" s="50">
        <v>2829</v>
      </c>
      <c r="AF141" s="50">
        <v>1088</v>
      </c>
      <c r="AG141" s="50">
        <v>10.3</v>
      </c>
      <c r="AH141" s="50">
        <v>64.8</v>
      </c>
      <c r="AI141" s="50">
        <v>24.9</v>
      </c>
      <c r="AJ141" s="48">
        <v>44.2</v>
      </c>
      <c r="AK141" s="50">
        <v>0</v>
      </c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48"/>
      <c r="ES141" s="50"/>
    </row>
    <row r="142" spans="1:149" x14ac:dyDescent="0.15">
      <c r="A142" s="44" t="s">
        <v>129</v>
      </c>
      <c r="B142" s="44" t="s">
        <v>130</v>
      </c>
      <c r="C142" s="44" t="s">
        <v>456</v>
      </c>
      <c r="D142">
        <v>2</v>
      </c>
      <c r="E142" s="50">
        <v>4628</v>
      </c>
      <c r="F142" s="50">
        <v>146</v>
      </c>
      <c r="G142" s="50">
        <v>152</v>
      </c>
      <c r="H142" s="50">
        <v>139</v>
      </c>
      <c r="I142" s="50">
        <v>194</v>
      </c>
      <c r="J142" s="50">
        <v>320</v>
      </c>
      <c r="K142" s="50">
        <v>230</v>
      </c>
      <c r="L142" s="50">
        <v>202</v>
      </c>
      <c r="M142" s="50">
        <v>236</v>
      </c>
      <c r="N142" s="50">
        <v>295</v>
      </c>
      <c r="O142" s="50">
        <v>323</v>
      </c>
      <c r="P142" s="50">
        <v>303</v>
      </c>
      <c r="Q142" s="50">
        <v>281</v>
      </c>
      <c r="R142" s="50">
        <v>231</v>
      </c>
      <c r="S142" s="50">
        <v>318</v>
      </c>
      <c r="T142" s="50">
        <v>349</v>
      </c>
      <c r="U142" s="50">
        <v>283</v>
      </c>
      <c r="V142" s="50">
        <v>261</v>
      </c>
      <c r="W142" s="50">
        <v>182</v>
      </c>
      <c r="X142" s="50">
        <v>119</v>
      </c>
      <c r="Y142" s="50">
        <v>58</v>
      </c>
      <c r="Z142" s="50">
        <v>5</v>
      </c>
      <c r="AA142" s="50">
        <v>1</v>
      </c>
      <c r="AB142" s="50">
        <v>0</v>
      </c>
      <c r="AC142" s="50">
        <v>6</v>
      </c>
      <c r="AD142" s="50">
        <v>437</v>
      </c>
      <c r="AE142" s="50">
        <v>2615</v>
      </c>
      <c r="AF142" s="50">
        <v>1576</v>
      </c>
      <c r="AG142" s="50">
        <v>9.4</v>
      </c>
      <c r="AH142" s="50">
        <v>56.5</v>
      </c>
      <c r="AI142" s="50">
        <v>34.1</v>
      </c>
      <c r="AJ142" s="48">
        <v>49.9</v>
      </c>
      <c r="AK142" s="50">
        <v>0</v>
      </c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48"/>
      <c r="ES142" s="50"/>
    </row>
    <row r="143" spans="1:149" x14ac:dyDescent="0.15">
      <c r="A143" s="44" t="s">
        <v>131</v>
      </c>
      <c r="B143" s="44" t="s">
        <v>132</v>
      </c>
      <c r="C143" s="44" t="s">
        <v>457</v>
      </c>
      <c r="D143">
        <v>0</v>
      </c>
      <c r="E143" s="50">
        <v>6646</v>
      </c>
      <c r="F143" s="50">
        <v>154</v>
      </c>
      <c r="G143" s="50">
        <v>130</v>
      </c>
      <c r="H143" s="50">
        <v>149</v>
      </c>
      <c r="I143" s="50">
        <v>237</v>
      </c>
      <c r="J143" s="50">
        <v>996</v>
      </c>
      <c r="K143" s="50">
        <v>640</v>
      </c>
      <c r="L143" s="50">
        <v>457</v>
      </c>
      <c r="M143" s="50">
        <v>369</v>
      </c>
      <c r="N143" s="50">
        <v>377</v>
      </c>
      <c r="O143" s="50">
        <v>334</v>
      </c>
      <c r="P143" s="50">
        <v>355</v>
      </c>
      <c r="Q143" s="50">
        <v>321</v>
      </c>
      <c r="R143" s="50">
        <v>324</v>
      </c>
      <c r="S143" s="50">
        <v>369</v>
      </c>
      <c r="T143" s="50">
        <v>452</v>
      </c>
      <c r="U143" s="50">
        <v>381</v>
      </c>
      <c r="V143" s="50">
        <v>283</v>
      </c>
      <c r="W143" s="50">
        <v>196</v>
      </c>
      <c r="X143" s="50">
        <v>94</v>
      </c>
      <c r="Y143" s="50">
        <v>19</v>
      </c>
      <c r="Z143" s="50">
        <v>9</v>
      </c>
      <c r="AA143" s="50">
        <v>0</v>
      </c>
      <c r="AB143" s="50">
        <v>0</v>
      </c>
      <c r="AC143" s="50">
        <v>9</v>
      </c>
      <c r="AD143" s="50">
        <v>433</v>
      </c>
      <c r="AE143" s="50">
        <v>4410</v>
      </c>
      <c r="AF143" s="50">
        <v>1803</v>
      </c>
      <c r="AG143" s="50">
        <v>6.5</v>
      </c>
      <c r="AH143" s="50">
        <v>66.400000000000006</v>
      </c>
      <c r="AI143" s="50">
        <v>27.1</v>
      </c>
      <c r="AJ143" s="48">
        <v>45.3</v>
      </c>
      <c r="AK143" s="50">
        <v>104</v>
      </c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48"/>
      <c r="ES143" s="50"/>
    </row>
    <row r="144" spans="1:149" x14ac:dyDescent="0.15">
      <c r="A144" s="44" t="s">
        <v>131</v>
      </c>
      <c r="B144" s="44" t="s">
        <v>132</v>
      </c>
      <c r="C144" s="44" t="s">
        <v>457</v>
      </c>
      <c r="D144">
        <v>1</v>
      </c>
      <c r="E144" s="50">
        <v>3341</v>
      </c>
      <c r="F144" s="50">
        <v>71</v>
      </c>
      <c r="G144" s="50">
        <v>70</v>
      </c>
      <c r="H144" s="50">
        <v>78</v>
      </c>
      <c r="I144" s="50">
        <v>145</v>
      </c>
      <c r="J144" s="50">
        <v>584</v>
      </c>
      <c r="K144" s="50">
        <v>334</v>
      </c>
      <c r="L144" s="50">
        <v>255</v>
      </c>
      <c r="M144" s="50">
        <v>197</v>
      </c>
      <c r="N144" s="50">
        <v>202</v>
      </c>
      <c r="O144" s="50">
        <v>161</v>
      </c>
      <c r="P144" s="50">
        <v>182</v>
      </c>
      <c r="Q144" s="50">
        <v>151</v>
      </c>
      <c r="R144" s="50">
        <v>164</v>
      </c>
      <c r="S144" s="50">
        <v>178</v>
      </c>
      <c r="T144" s="50">
        <v>205</v>
      </c>
      <c r="U144" s="50">
        <v>161</v>
      </c>
      <c r="V144" s="50">
        <v>121</v>
      </c>
      <c r="W144" s="50">
        <v>54</v>
      </c>
      <c r="X144" s="50">
        <v>23</v>
      </c>
      <c r="Y144" s="50">
        <v>2</v>
      </c>
      <c r="Z144" s="50">
        <v>3</v>
      </c>
      <c r="AA144" s="50">
        <v>0</v>
      </c>
      <c r="AB144" s="50">
        <v>0</v>
      </c>
      <c r="AC144" s="50">
        <v>3</v>
      </c>
      <c r="AD144" s="50">
        <v>219</v>
      </c>
      <c r="AE144" s="50">
        <v>2375</v>
      </c>
      <c r="AF144" s="50">
        <v>747</v>
      </c>
      <c r="AG144" s="50">
        <v>6.6</v>
      </c>
      <c r="AH144" s="50">
        <v>71.099999999999994</v>
      </c>
      <c r="AI144" s="50">
        <v>22.4</v>
      </c>
      <c r="AJ144" s="48">
        <v>42.5</v>
      </c>
      <c r="AK144" s="50">
        <v>0</v>
      </c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48"/>
      <c r="ES144" s="50"/>
    </row>
    <row r="145" spans="1:149" x14ac:dyDescent="0.15">
      <c r="A145" s="44" t="s">
        <v>131</v>
      </c>
      <c r="B145" s="44" t="s">
        <v>132</v>
      </c>
      <c r="C145" s="44" t="s">
        <v>457</v>
      </c>
      <c r="D145">
        <v>2</v>
      </c>
      <c r="E145" s="50">
        <v>3305</v>
      </c>
      <c r="F145" s="50">
        <v>83</v>
      </c>
      <c r="G145" s="50">
        <v>60</v>
      </c>
      <c r="H145" s="50">
        <v>71</v>
      </c>
      <c r="I145" s="50">
        <v>92</v>
      </c>
      <c r="J145" s="50">
        <v>412</v>
      </c>
      <c r="K145" s="50">
        <v>306</v>
      </c>
      <c r="L145" s="50">
        <v>202</v>
      </c>
      <c r="M145" s="50">
        <v>172</v>
      </c>
      <c r="N145" s="50">
        <v>175</v>
      </c>
      <c r="O145" s="50">
        <v>173</v>
      </c>
      <c r="P145" s="50">
        <v>173</v>
      </c>
      <c r="Q145" s="50">
        <v>170</v>
      </c>
      <c r="R145" s="50">
        <v>160</v>
      </c>
      <c r="S145" s="50">
        <v>191</v>
      </c>
      <c r="T145" s="50">
        <v>247</v>
      </c>
      <c r="U145" s="50">
        <v>220</v>
      </c>
      <c r="V145" s="50">
        <v>162</v>
      </c>
      <c r="W145" s="50">
        <v>142</v>
      </c>
      <c r="X145" s="50">
        <v>71</v>
      </c>
      <c r="Y145" s="50">
        <v>17</v>
      </c>
      <c r="Z145" s="50">
        <v>6</v>
      </c>
      <c r="AA145" s="50">
        <v>0</v>
      </c>
      <c r="AB145" s="50">
        <v>0</v>
      </c>
      <c r="AC145" s="50">
        <v>6</v>
      </c>
      <c r="AD145" s="50">
        <v>214</v>
      </c>
      <c r="AE145" s="50">
        <v>2035</v>
      </c>
      <c r="AF145" s="50">
        <v>1056</v>
      </c>
      <c r="AG145" s="50">
        <v>6.5</v>
      </c>
      <c r="AH145" s="50">
        <v>61.6</v>
      </c>
      <c r="AI145" s="50">
        <v>32</v>
      </c>
      <c r="AJ145" s="48">
        <v>48.2</v>
      </c>
      <c r="AK145" s="50">
        <v>0</v>
      </c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48"/>
      <c r="ES145" s="50"/>
    </row>
    <row r="146" spans="1:149" x14ac:dyDescent="0.15">
      <c r="A146" s="44" t="s">
        <v>133</v>
      </c>
      <c r="B146" s="44" t="s">
        <v>134</v>
      </c>
      <c r="C146" s="44" t="s">
        <v>458</v>
      </c>
      <c r="D146">
        <v>0</v>
      </c>
      <c r="E146" s="50">
        <v>12244</v>
      </c>
      <c r="F146" s="50">
        <v>438</v>
      </c>
      <c r="G146" s="50">
        <v>398</v>
      </c>
      <c r="H146" s="50">
        <v>351</v>
      </c>
      <c r="I146" s="50">
        <v>444</v>
      </c>
      <c r="J146" s="50">
        <v>966</v>
      </c>
      <c r="K146" s="50">
        <v>701</v>
      </c>
      <c r="L146" s="50">
        <v>699</v>
      </c>
      <c r="M146" s="50">
        <v>779</v>
      </c>
      <c r="N146" s="50">
        <v>797</v>
      </c>
      <c r="O146" s="50">
        <v>802</v>
      </c>
      <c r="P146" s="50">
        <v>720</v>
      </c>
      <c r="Q146" s="50">
        <v>666</v>
      </c>
      <c r="R146" s="50">
        <v>737</v>
      </c>
      <c r="S146" s="50">
        <v>1005</v>
      </c>
      <c r="T146" s="50">
        <v>966</v>
      </c>
      <c r="U146" s="50">
        <v>755</v>
      </c>
      <c r="V146" s="50">
        <v>508</v>
      </c>
      <c r="W146" s="50">
        <v>310</v>
      </c>
      <c r="X146" s="50">
        <v>148</v>
      </c>
      <c r="Y146" s="50">
        <v>51</v>
      </c>
      <c r="Z146" s="50">
        <v>3</v>
      </c>
      <c r="AA146" s="50">
        <v>0</v>
      </c>
      <c r="AB146" s="50">
        <v>0</v>
      </c>
      <c r="AC146" s="50">
        <v>3</v>
      </c>
      <c r="AD146" s="50">
        <v>1187</v>
      </c>
      <c r="AE146" s="50">
        <v>7311</v>
      </c>
      <c r="AF146" s="50">
        <v>3746</v>
      </c>
      <c r="AG146" s="50">
        <v>9.6999999999999993</v>
      </c>
      <c r="AH146" s="50">
        <v>59.7</v>
      </c>
      <c r="AI146" s="50">
        <v>30.6</v>
      </c>
      <c r="AJ146" s="48">
        <v>47.5</v>
      </c>
      <c r="AK146" s="50">
        <v>101</v>
      </c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48"/>
      <c r="ES146" s="50"/>
    </row>
    <row r="147" spans="1:149" x14ac:dyDescent="0.15">
      <c r="A147" s="44" t="s">
        <v>133</v>
      </c>
      <c r="B147" s="44" t="s">
        <v>134</v>
      </c>
      <c r="C147" s="44" t="s">
        <v>458</v>
      </c>
      <c r="D147">
        <v>1</v>
      </c>
      <c r="E147" s="50">
        <v>5849</v>
      </c>
      <c r="F147" s="50">
        <v>227</v>
      </c>
      <c r="G147" s="50">
        <v>206</v>
      </c>
      <c r="H147" s="50">
        <v>187</v>
      </c>
      <c r="I147" s="50">
        <v>235</v>
      </c>
      <c r="J147" s="50">
        <v>547</v>
      </c>
      <c r="K147" s="50">
        <v>389</v>
      </c>
      <c r="L147" s="50">
        <v>355</v>
      </c>
      <c r="M147" s="50">
        <v>412</v>
      </c>
      <c r="N147" s="50">
        <v>403</v>
      </c>
      <c r="O147" s="50">
        <v>388</v>
      </c>
      <c r="P147" s="50">
        <v>331</v>
      </c>
      <c r="Q147" s="50">
        <v>306</v>
      </c>
      <c r="R147" s="50">
        <v>322</v>
      </c>
      <c r="S147" s="50">
        <v>465</v>
      </c>
      <c r="T147" s="50">
        <v>412</v>
      </c>
      <c r="U147" s="50">
        <v>320</v>
      </c>
      <c r="V147" s="50">
        <v>185</v>
      </c>
      <c r="W147" s="50">
        <v>108</v>
      </c>
      <c r="X147" s="50">
        <v>43</v>
      </c>
      <c r="Y147" s="50">
        <v>7</v>
      </c>
      <c r="Z147" s="50">
        <v>1</v>
      </c>
      <c r="AA147" s="50">
        <v>0</v>
      </c>
      <c r="AB147" s="50">
        <v>0</v>
      </c>
      <c r="AC147" s="50">
        <v>1</v>
      </c>
      <c r="AD147" s="50">
        <v>620</v>
      </c>
      <c r="AE147" s="50">
        <v>3688</v>
      </c>
      <c r="AF147" s="50">
        <v>1541</v>
      </c>
      <c r="AG147" s="50">
        <v>10.6</v>
      </c>
      <c r="AH147" s="50">
        <v>63.1</v>
      </c>
      <c r="AI147" s="50">
        <v>26.3</v>
      </c>
      <c r="AJ147" s="48">
        <v>44.8</v>
      </c>
      <c r="AK147" s="50">
        <v>0</v>
      </c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48"/>
      <c r="ES147" s="50"/>
    </row>
    <row r="148" spans="1:149" x14ac:dyDescent="0.15">
      <c r="A148" s="44" t="s">
        <v>133</v>
      </c>
      <c r="B148" s="44" t="s">
        <v>134</v>
      </c>
      <c r="C148" s="44" t="s">
        <v>458</v>
      </c>
      <c r="D148">
        <v>2</v>
      </c>
      <c r="E148" s="50">
        <v>6395</v>
      </c>
      <c r="F148" s="50">
        <v>211</v>
      </c>
      <c r="G148" s="50">
        <v>192</v>
      </c>
      <c r="H148" s="50">
        <v>164</v>
      </c>
      <c r="I148" s="50">
        <v>209</v>
      </c>
      <c r="J148" s="50">
        <v>419</v>
      </c>
      <c r="K148" s="50">
        <v>312</v>
      </c>
      <c r="L148" s="50">
        <v>344</v>
      </c>
      <c r="M148" s="50">
        <v>367</v>
      </c>
      <c r="N148" s="50">
        <v>394</v>
      </c>
      <c r="O148" s="50">
        <v>414</v>
      </c>
      <c r="P148" s="50">
        <v>389</v>
      </c>
      <c r="Q148" s="50">
        <v>360</v>
      </c>
      <c r="R148" s="50">
        <v>415</v>
      </c>
      <c r="S148" s="50">
        <v>540</v>
      </c>
      <c r="T148" s="50">
        <v>554</v>
      </c>
      <c r="U148" s="50">
        <v>435</v>
      </c>
      <c r="V148" s="50">
        <v>323</v>
      </c>
      <c r="W148" s="50">
        <v>202</v>
      </c>
      <c r="X148" s="50">
        <v>105</v>
      </c>
      <c r="Y148" s="50">
        <v>44</v>
      </c>
      <c r="Z148" s="50">
        <v>2</v>
      </c>
      <c r="AA148" s="50">
        <v>0</v>
      </c>
      <c r="AB148" s="50">
        <v>0</v>
      </c>
      <c r="AC148" s="50">
        <v>2</v>
      </c>
      <c r="AD148" s="50">
        <v>567</v>
      </c>
      <c r="AE148" s="50">
        <v>3623</v>
      </c>
      <c r="AF148" s="50">
        <v>2205</v>
      </c>
      <c r="AG148" s="50">
        <v>8.9</v>
      </c>
      <c r="AH148" s="50">
        <v>56.7</v>
      </c>
      <c r="AI148" s="50">
        <v>34.5</v>
      </c>
      <c r="AJ148" s="48">
        <v>49.9</v>
      </c>
      <c r="AK148" s="50">
        <v>0</v>
      </c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48"/>
      <c r="ES148" s="50"/>
    </row>
    <row r="149" spans="1:149" x14ac:dyDescent="0.15">
      <c r="A149" s="44" t="s">
        <v>135</v>
      </c>
      <c r="B149" s="44" t="s">
        <v>136</v>
      </c>
      <c r="C149" s="44" t="s">
        <v>459</v>
      </c>
      <c r="D149">
        <v>0</v>
      </c>
      <c r="E149" s="50">
        <v>7691</v>
      </c>
      <c r="F149" s="50">
        <v>243</v>
      </c>
      <c r="G149" s="50">
        <v>316</v>
      </c>
      <c r="H149" s="50">
        <v>351</v>
      </c>
      <c r="I149" s="50">
        <v>333</v>
      </c>
      <c r="J149" s="50">
        <v>428</v>
      </c>
      <c r="K149" s="50">
        <v>331</v>
      </c>
      <c r="L149" s="50">
        <v>345</v>
      </c>
      <c r="M149" s="50">
        <v>413</v>
      </c>
      <c r="N149" s="50">
        <v>518</v>
      </c>
      <c r="O149" s="50">
        <v>504</v>
      </c>
      <c r="P149" s="50">
        <v>530</v>
      </c>
      <c r="Q149" s="50">
        <v>461</v>
      </c>
      <c r="R149" s="50">
        <v>462</v>
      </c>
      <c r="S149" s="50">
        <v>521</v>
      </c>
      <c r="T149" s="50">
        <v>586</v>
      </c>
      <c r="U149" s="50">
        <v>491</v>
      </c>
      <c r="V149" s="50">
        <v>368</v>
      </c>
      <c r="W149" s="50">
        <v>289</v>
      </c>
      <c r="X149" s="50">
        <v>139</v>
      </c>
      <c r="Y149" s="50">
        <v>58</v>
      </c>
      <c r="Z149" s="50">
        <v>4</v>
      </c>
      <c r="AA149" s="50">
        <v>0</v>
      </c>
      <c r="AB149" s="50">
        <v>0</v>
      </c>
      <c r="AC149" s="50">
        <v>4</v>
      </c>
      <c r="AD149" s="50">
        <v>910</v>
      </c>
      <c r="AE149" s="50">
        <v>4325</v>
      </c>
      <c r="AF149" s="50">
        <v>2456</v>
      </c>
      <c r="AG149" s="50">
        <v>11.8</v>
      </c>
      <c r="AH149" s="50">
        <v>56.2</v>
      </c>
      <c r="AI149" s="50">
        <v>31.9</v>
      </c>
      <c r="AJ149" s="48">
        <v>48.7</v>
      </c>
      <c r="AK149" s="50">
        <v>104</v>
      </c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48"/>
      <c r="ES149" s="50"/>
    </row>
    <row r="150" spans="1:149" x14ac:dyDescent="0.15">
      <c r="A150" s="44" t="s">
        <v>135</v>
      </c>
      <c r="B150" s="44" t="s">
        <v>136</v>
      </c>
      <c r="C150" s="44" t="s">
        <v>459</v>
      </c>
      <c r="D150">
        <v>1</v>
      </c>
      <c r="E150" s="50">
        <v>3523</v>
      </c>
      <c r="F150" s="50">
        <v>124</v>
      </c>
      <c r="G150" s="50">
        <v>167</v>
      </c>
      <c r="H150" s="50">
        <v>164</v>
      </c>
      <c r="I150" s="50">
        <v>182</v>
      </c>
      <c r="J150" s="50">
        <v>210</v>
      </c>
      <c r="K150" s="50">
        <v>170</v>
      </c>
      <c r="L150" s="50">
        <v>179</v>
      </c>
      <c r="M150" s="50">
        <v>201</v>
      </c>
      <c r="N150" s="50">
        <v>227</v>
      </c>
      <c r="O150" s="50">
        <v>241</v>
      </c>
      <c r="P150" s="50">
        <v>245</v>
      </c>
      <c r="Q150" s="50">
        <v>203</v>
      </c>
      <c r="R150" s="50">
        <v>222</v>
      </c>
      <c r="S150" s="50">
        <v>219</v>
      </c>
      <c r="T150" s="50">
        <v>285</v>
      </c>
      <c r="U150" s="50">
        <v>212</v>
      </c>
      <c r="V150" s="50">
        <v>141</v>
      </c>
      <c r="W150" s="50">
        <v>91</v>
      </c>
      <c r="X150" s="50">
        <v>34</v>
      </c>
      <c r="Y150" s="50">
        <v>6</v>
      </c>
      <c r="Z150" s="50">
        <v>0</v>
      </c>
      <c r="AA150" s="50">
        <v>0</v>
      </c>
      <c r="AB150" s="50">
        <v>0</v>
      </c>
      <c r="AC150" s="50">
        <v>0</v>
      </c>
      <c r="AD150" s="50">
        <v>455</v>
      </c>
      <c r="AE150" s="50">
        <v>2080</v>
      </c>
      <c r="AF150" s="50">
        <v>988</v>
      </c>
      <c r="AG150" s="50">
        <v>12.9</v>
      </c>
      <c r="AH150" s="50">
        <v>59</v>
      </c>
      <c r="AI150" s="50">
        <v>28</v>
      </c>
      <c r="AJ150" s="48">
        <v>46.1</v>
      </c>
      <c r="AK150" s="50">
        <v>0</v>
      </c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48"/>
      <c r="ES150" s="50"/>
    </row>
    <row r="151" spans="1:149" x14ac:dyDescent="0.15">
      <c r="A151" s="44" t="s">
        <v>135</v>
      </c>
      <c r="B151" s="44" t="s">
        <v>136</v>
      </c>
      <c r="C151" s="44" t="s">
        <v>459</v>
      </c>
      <c r="D151">
        <v>2</v>
      </c>
      <c r="E151" s="50">
        <v>4168</v>
      </c>
      <c r="F151" s="50">
        <v>119</v>
      </c>
      <c r="G151" s="50">
        <v>149</v>
      </c>
      <c r="H151" s="50">
        <v>187</v>
      </c>
      <c r="I151" s="50">
        <v>151</v>
      </c>
      <c r="J151" s="50">
        <v>218</v>
      </c>
      <c r="K151" s="50">
        <v>161</v>
      </c>
      <c r="L151" s="50">
        <v>166</v>
      </c>
      <c r="M151" s="50">
        <v>212</v>
      </c>
      <c r="N151" s="50">
        <v>291</v>
      </c>
      <c r="O151" s="50">
        <v>263</v>
      </c>
      <c r="P151" s="50">
        <v>285</v>
      </c>
      <c r="Q151" s="50">
        <v>258</v>
      </c>
      <c r="R151" s="50">
        <v>240</v>
      </c>
      <c r="S151" s="50">
        <v>302</v>
      </c>
      <c r="T151" s="50">
        <v>301</v>
      </c>
      <c r="U151" s="50">
        <v>279</v>
      </c>
      <c r="V151" s="50">
        <v>227</v>
      </c>
      <c r="W151" s="50">
        <v>198</v>
      </c>
      <c r="X151" s="50">
        <v>105</v>
      </c>
      <c r="Y151" s="50">
        <v>52</v>
      </c>
      <c r="Z151" s="50">
        <v>4</v>
      </c>
      <c r="AA151" s="50">
        <v>0</v>
      </c>
      <c r="AB151" s="50">
        <v>0</v>
      </c>
      <c r="AC151" s="50">
        <v>4</v>
      </c>
      <c r="AD151" s="50">
        <v>455</v>
      </c>
      <c r="AE151" s="50">
        <v>2245</v>
      </c>
      <c r="AF151" s="50">
        <v>1468</v>
      </c>
      <c r="AG151" s="50">
        <v>10.9</v>
      </c>
      <c r="AH151" s="50">
        <v>53.9</v>
      </c>
      <c r="AI151" s="50">
        <v>35.200000000000003</v>
      </c>
      <c r="AJ151" s="48">
        <v>50.8</v>
      </c>
      <c r="AK151" s="50">
        <v>0</v>
      </c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48"/>
      <c r="ES151" s="50"/>
    </row>
    <row r="152" spans="1:149" x14ac:dyDescent="0.15">
      <c r="A152" s="44" t="s">
        <v>137</v>
      </c>
      <c r="B152" s="44" t="s">
        <v>138</v>
      </c>
      <c r="C152" s="44" t="s">
        <v>460</v>
      </c>
      <c r="D152">
        <v>0</v>
      </c>
      <c r="E152" s="50">
        <v>11203</v>
      </c>
      <c r="F152" s="50">
        <v>369</v>
      </c>
      <c r="G152" s="50">
        <v>478</v>
      </c>
      <c r="H152" s="50">
        <v>473</v>
      </c>
      <c r="I152" s="50">
        <v>501</v>
      </c>
      <c r="J152" s="50">
        <v>724</v>
      </c>
      <c r="K152" s="50">
        <v>466</v>
      </c>
      <c r="L152" s="50">
        <v>518</v>
      </c>
      <c r="M152" s="50">
        <v>545</v>
      </c>
      <c r="N152" s="50">
        <v>740</v>
      </c>
      <c r="O152" s="50">
        <v>810</v>
      </c>
      <c r="P152" s="50">
        <v>716</v>
      </c>
      <c r="Q152" s="50">
        <v>717</v>
      </c>
      <c r="R152" s="50">
        <v>686</v>
      </c>
      <c r="S152" s="50">
        <v>697</v>
      </c>
      <c r="T152" s="50">
        <v>848</v>
      </c>
      <c r="U152" s="50">
        <v>689</v>
      </c>
      <c r="V152" s="50">
        <v>517</v>
      </c>
      <c r="W152" s="50">
        <v>405</v>
      </c>
      <c r="X152" s="50">
        <v>210</v>
      </c>
      <c r="Y152" s="50">
        <v>75</v>
      </c>
      <c r="Z152" s="50">
        <v>18</v>
      </c>
      <c r="AA152" s="50">
        <v>1</v>
      </c>
      <c r="AB152" s="50">
        <v>0</v>
      </c>
      <c r="AC152" s="50">
        <v>19</v>
      </c>
      <c r="AD152" s="50">
        <v>1320</v>
      </c>
      <c r="AE152" s="50">
        <v>6423</v>
      </c>
      <c r="AF152" s="50">
        <v>3460</v>
      </c>
      <c r="AG152" s="50">
        <v>11.8</v>
      </c>
      <c r="AH152" s="50">
        <v>57.3</v>
      </c>
      <c r="AI152" s="50">
        <v>30.9</v>
      </c>
      <c r="AJ152" s="48">
        <v>48.2</v>
      </c>
      <c r="AK152" s="50">
        <v>106</v>
      </c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48"/>
      <c r="ES152" s="50"/>
    </row>
    <row r="153" spans="1:149" x14ac:dyDescent="0.15">
      <c r="A153" s="44" t="s">
        <v>137</v>
      </c>
      <c r="B153" s="44" t="s">
        <v>138</v>
      </c>
      <c r="C153" s="44" t="s">
        <v>460</v>
      </c>
      <c r="D153">
        <v>1</v>
      </c>
      <c r="E153" s="50">
        <v>5018</v>
      </c>
      <c r="F153" s="50">
        <v>187</v>
      </c>
      <c r="G153" s="50">
        <v>238</v>
      </c>
      <c r="H153" s="50">
        <v>261</v>
      </c>
      <c r="I153" s="50">
        <v>226</v>
      </c>
      <c r="J153" s="50">
        <v>327</v>
      </c>
      <c r="K153" s="50">
        <v>208</v>
      </c>
      <c r="L153" s="50">
        <v>228</v>
      </c>
      <c r="M153" s="50">
        <v>242</v>
      </c>
      <c r="N153" s="50">
        <v>340</v>
      </c>
      <c r="O153" s="50">
        <v>371</v>
      </c>
      <c r="P153" s="50">
        <v>324</v>
      </c>
      <c r="Q153" s="50">
        <v>319</v>
      </c>
      <c r="R153" s="50">
        <v>319</v>
      </c>
      <c r="S153" s="50">
        <v>331</v>
      </c>
      <c r="T153" s="50">
        <v>382</v>
      </c>
      <c r="U153" s="50">
        <v>292</v>
      </c>
      <c r="V153" s="50">
        <v>216</v>
      </c>
      <c r="W153" s="50">
        <v>138</v>
      </c>
      <c r="X153" s="50">
        <v>54</v>
      </c>
      <c r="Y153" s="50">
        <v>8</v>
      </c>
      <c r="Z153" s="50">
        <v>7</v>
      </c>
      <c r="AA153" s="50">
        <v>0</v>
      </c>
      <c r="AB153" s="50">
        <v>0</v>
      </c>
      <c r="AC153" s="50">
        <v>7</v>
      </c>
      <c r="AD153" s="50">
        <v>686</v>
      </c>
      <c r="AE153" s="50">
        <v>2904</v>
      </c>
      <c r="AF153" s="50">
        <v>1428</v>
      </c>
      <c r="AG153" s="50">
        <v>13.7</v>
      </c>
      <c r="AH153" s="50">
        <v>57.9</v>
      </c>
      <c r="AI153" s="50">
        <v>28.5</v>
      </c>
      <c r="AJ153" s="48">
        <v>46.4</v>
      </c>
      <c r="AK153" s="50">
        <v>0</v>
      </c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48"/>
      <c r="ES153" s="50"/>
    </row>
    <row r="154" spans="1:149" x14ac:dyDescent="0.15">
      <c r="A154" s="44" t="s">
        <v>137</v>
      </c>
      <c r="B154" s="44" t="s">
        <v>138</v>
      </c>
      <c r="C154" s="44" t="s">
        <v>460</v>
      </c>
      <c r="D154">
        <v>2</v>
      </c>
      <c r="E154" s="50">
        <v>6185</v>
      </c>
      <c r="F154" s="50">
        <v>182</v>
      </c>
      <c r="G154" s="50">
        <v>240</v>
      </c>
      <c r="H154" s="50">
        <v>212</v>
      </c>
      <c r="I154" s="50">
        <v>275</v>
      </c>
      <c r="J154" s="50">
        <v>397</v>
      </c>
      <c r="K154" s="50">
        <v>258</v>
      </c>
      <c r="L154" s="50">
        <v>290</v>
      </c>
      <c r="M154" s="50">
        <v>303</v>
      </c>
      <c r="N154" s="50">
        <v>400</v>
      </c>
      <c r="O154" s="50">
        <v>439</v>
      </c>
      <c r="P154" s="50">
        <v>392</v>
      </c>
      <c r="Q154" s="50">
        <v>398</v>
      </c>
      <c r="R154" s="50">
        <v>367</v>
      </c>
      <c r="S154" s="50">
        <v>366</v>
      </c>
      <c r="T154" s="50">
        <v>466</v>
      </c>
      <c r="U154" s="50">
        <v>397</v>
      </c>
      <c r="V154" s="50">
        <v>301</v>
      </c>
      <c r="W154" s="50">
        <v>267</v>
      </c>
      <c r="X154" s="50">
        <v>156</v>
      </c>
      <c r="Y154" s="50">
        <v>67</v>
      </c>
      <c r="Z154" s="50">
        <v>11</v>
      </c>
      <c r="AA154" s="50">
        <v>1</v>
      </c>
      <c r="AB154" s="50">
        <v>0</v>
      </c>
      <c r="AC154" s="50">
        <v>12</v>
      </c>
      <c r="AD154" s="50">
        <v>634</v>
      </c>
      <c r="AE154" s="50">
        <v>3519</v>
      </c>
      <c r="AF154" s="50">
        <v>2032</v>
      </c>
      <c r="AG154" s="50">
        <v>10.3</v>
      </c>
      <c r="AH154" s="50">
        <v>56.9</v>
      </c>
      <c r="AI154" s="50">
        <v>32.9</v>
      </c>
      <c r="AJ154" s="48">
        <v>49.7</v>
      </c>
      <c r="AK154" s="50">
        <v>0</v>
      </c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48"/>
      <c r="ES154" s="50"/>
    </row>
    <row r="155" spans="1:149" x14ac:dyDescent="0.15">
      <c r="A155" s="44" t="s">
        <v>139</v>
      </c>
      <c r="B155" s="44" t="s">
        <v>140</v>
      </c>
      <c r="C155" s="44" t="s">
        <v>461</v>
      </c>
      <c r="D155">
        <v>0</v>
      </c>
      <c r="E155" s="50">
        <v>14659</v>
      </c>
      <c r="F155" s="50">
        <v>528</v>
      </c>
      <c r="G155" s="50">
        <v>539</v>
      </c>
      <c r="H155" s="50">
        <v>547</v>
      </c>
      <c r="I155" s="50">
        <v>617</v>
      </c>
      <c r="J155" s="50">
        <v>1123</v>
      </c>
      <c r="K155" s="50">
        <v>954</v>
      </c>
      <c r="L155" s="50">
        <v>817</v>
      </c>
      <c r="M155" s="50">
        <v>858</v>
      </c>
      <c r="N155" s="50">
        <v>1054</v>
      </c>
      <c r="O155" s="50">
        <v>1102</v>
      </c>
      <c r="P155" s="50">
        <v>969</v>
      </c>
      <c r="Q155" s="50">
        <v>895</v>
      </c>
      <c r="R155" s="50">
        <v>831</v>
      </c>
      <c r="S155" s="50">
        <v>870</v>
      </c>
      <c r="T155" s="50">
        <v>953</v>
      </c>
      <c r="U155" s="50">
        <v>794</v>
      </c>
      <c r="V155" s="50">
        <v>592</v>
      </c>
      <c r="W155" s="50">
        <v>369</v>
      </c>
      <c r="X155" s="50">
        <v>184</v>
      </c>
      <c r="Y155" s="50">
        <v>55</v>
      </c>
      <c r="Z155" s="50">
        <v>8</v>
      </c>
      <c r="AA155" s="50">
        <v>0</v>
      </c>
      <c r="AB155" s="50">
        <v>0</v>
      </c>
      <c r="AC155" s="50">
        <v>8</v>
      </c>
      <c r="AD155" s="50">
        <v>1614</v>
      </c>
      <c r="AE155" s="50">
        <v>9220</v>
      </c>
      <c r="AF155" s="50">
        <v>3825</v>
      </c>
      <c r="AG155" s="50">
        <v>11</v>
      </c>
      <c r="AH155" s="50">
        <v>62.9</v>
      </c>
      <c r="AI155" s="50">
        <v>26.1</v>
      </c>
      <c r="AJ155" s="48">
        <v>45.8</v>
      </c>
      <c r="AK155" s="50">
        <v>103</v>
      </c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48"/>
      <c r="ES155" s="50"/>
    </row>
    <row r="156" spans="1:149" x14ac:dyDescent="0.15">
      <c r="A156" s="44" t="s">
        <v>139</v>
      </c>
      <c r="B156" s="44" t="s">
        <v>140</v>
      </c>
      <c r="C156" s="44" t="s">
        <v>461</v>
      </c>
      <c r="D156">
        <v>1</v>
      </c>
      <c r="E156" s="50">
        <v>7039</v>
      </c>
      <c r="F156" s="50">
        <v>266</v>
      </c>
      <c r="G156" s="50">
        <v>261</v>
      </c>
      <c r="H156" s="50">
        <v>275</v>
      </c>
      <c r="I156" s="50">
        <v>315</v>
      </c>
      <c r="J156" s="50">
        <v>614</v>
      </c>
      <c r="K156" s="50">
        <v>491</v>
      </c>
      <c r="L156" s="50">
        <v>417</v>
      </c>
      <c r="M156" s="50">
        <v>429</v>
      </c>
      <c r="N156" s="50">
        <v>525</v>
      </c>
      <c r="O156" s="50">
        <v>540</v>
      </c>
      <c r="P156" s="50">
        <v>473</v>
      </c>
      <c r="Q156" s="50">
        <v>420</v>
      </c>
      <c r="R156" s="50">
        <v>402</v>
      </c>
      <c r="S156" s="50">
        <v>411</v>
      </c>
      <c r="T156" s="50">
        <v>422</v>
      </c>
      <c r="U156" s="50">
        <v>341</v>
      </c>
      <c r="V156" s="50">
        <v>243</v>
      </c>
      <c r="W156" s="50">
        <v>138</v>
      </c>
      <c r="X156" s="50">
        <v>46</v>
      </c>
      <c r="Y156" s="50">
        <v>10</v>
      </c>
      <c r="Z156" s="50">
        <v>0</v>
      </c>
      <c r="AA156" s="50">
        <v>0</v>
      </c>
      <c r="AB156" s="50">
        <v>0</v>
      </c>
      <c r="AC156" s="50">
        <v>0</v>
      </c>
      <c r="AD156" s="50">
        <v>802</v>
      </c>
      <c r="AE156" s="50">
        <v>4626</v>
      </c>
      <c r="AF156" s="50">
        <v>1611</v>
      </c>
      <c r="AG156" s="50">
        <v>11.4</v>
      </c>
      <c r="AH156" s="50">
        <v>65.7</v>
      </c>
      <c r="AI156" s="50">
        <v>22.9</v>
      </c>
      <c r="AJ156" s="48">
        <v>43.9</v>
      </c>
      <c r="AK156" s="50">
        <v>0</v>
      </c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48"/>
      <c r="ES156" s="50"/>
    </row>
    <row r="157" spans="1:149" x14ac:dyDescent="0.15">
      <c r="A157" s="44" t="s">
        <v>139</v>
      </c>
      <c r="B157" s="44" t="s">
        <v>140</v>
      </c>
      <c r="C157" s="44" t="s">
        <v>461</v>
      </c>
      <c r="D157">
        <v>2</v>
      </c>
      <c r="E157" s="50">
        <v>7620</v>
      </c>
      <c r="F157" s="50">
        <v>262</v>
      </c>
      <c r="G157" s="50">
        <v>278</v>
      </c>
      <c r="H157" s="50">
        <v>272</v>
      </c>
      <c r="I157" s="50">
        <v>302</v>
      </c>
      <c r="J157" s="50">
        <v>509</v>
      </c>
      <c r="K157" s="50">
        <v>463</v>
      </c>
      <c r="L157" s="50">
        <v>400</v>
      </c>
      <c r="M157" s="50">
        <v>429</v>
      </c>
      <c r="N157" s="50">
        <v>529</v>
      </c>
      <c r="O157" s="50">
        <v>562</v>
      </c>
      <c r="P157" s="50">
        <v>496</v>
      </c>
      <c r="Q157" s="50">
        <v>475</v>
      </c>
      <c r="R157" s="50">
        <v>429</v>
      </c>
      <c r="S157" s="50">
        <v>459</v>
      </c>
      <c r="T157" s="50">
        <v>531</v>
      </c>
      <c r="U157" s="50">
        <v>453</v>
      </c>
      <c r="V157" s="50">
        <v>349</v>
      </c>
      <c r="W157" s="50">
        <v>231</v>
      </c>
      <c r="X157" s="50">
        <v>138</v>
      </c>
      <c r="Y157" s="50">
        <v>45</v>
      </c>
      <c r="Z157" s="50">
        <v>8</v>
      </c>
      <c r="AA157" s="50">
        <v>0</v>
      </c>
      <c r="AB157" s="50">
        <v>0</v>
      </c>
      <c r="AC157" s="50">
        <v>8</v>
      </c>
      <c r="AD157" s="50">
        <v>812</v>
      </c>
      <c r="AE157" s="50">
        <v>4594</v>
      </c>
      <c r="AF157" s="50">
        <v>2214</v>
      </c>
      <c r="AG157" s="50">
        <v>10.7</v>
      </c>
      <c r="AH157" s="50">
        <v>60.3</v>
      </c>
      <c r="AI157" s="50">
        <v>29.1</v>
      </c>
      <c r="AJ157" s="48">
        <v>47.5</v>
      </c>
      <c r="AK157" s="50">
        <v>0</v>
      </c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48"/>
      <c r="ES157" s="50"/>
    </row>
    <row r="158" spans="1:149" x14ac:dyDescent="0.15">
      <c r="A158" s="44" t="s">
        <v>141</v>
      </c>
      <c r="B158" s="44" t="s">
        <v>142</v>
      </c>
      <c r="C158" s="44" t="s">
        <v>462</v>
      </c>
      <c r="D158">
        <v>0</v>
      </c>
      <c r="E158" s="50">
        <v>6280</v>
      </c>
      <c r="F158" s="50">
        <v>238</v>
      </c>
      <c r="G158" s="50">
        <v>257</v>
      </c>
      <c r="H158" s="50">
        <v>255</v>
      </c>
      <c r="I158" s="50">
        <v>281</v>
      </c>
      <c r="J158" s="50">
        <v>347</v>
      </c>
      <c r="K158" s="50">
        <v>279</v>
      </c>
      <c r="L158" s="50">
        <v>282</v>
      </c>
      <c r="M158" s="50">
        <v>358</v>
      </c>
      <c r="N158" s="50">
        <v>381</v>
      </c>
      <c r="O158" s="50">
        <v>486</v>
      </c>
      <c r="P158" s="50">
        <v>418</v>
      </c>
      <c r="Q158" s="50">
        <v>412</v>
      </c>
      <c r="R158" s="50">
        <v>388</v>
      </c>
      <c r="S158" s="50">
        <v>385</v>
      </c>
      <c r="T158" s="50">
        <v>451</v>
      </c>
      <c r="U158" s="50">
        <v>396</v>
      </c>
      <c r="V158" s="50">
        <v>326</v>
      </c>
      <c r="W158" s="50">
        <v>194</v>
      </c>
      <c r="X158" s="50">
        <v>113</v>
      </c>
      <c r="Y158" s="50">
        <v>28</v>
      </c>
      <c r="Z158" s="50">
        <v>5</v>
      </c>
      <c r="AA158" s="50">
        <v>0</v>
      </c>
      <c r="AB158" s="50">
        <v>0</v>
      </c>
      <c r="AC158" s="50">
        <v>5</v>
      </c>
      <c r="AD158" s="50">
        <v>750</v>
      </c>
      <c r="AE158" s="50">
        <v>3632</v>
      </c>
      <c r="AF158" s="50">
        <v>1898</v>
      </c>
      <c r="AG158" s="50">
        <v>11.9</v>
      </c>
      <c r="AH158" s="50">
        <v>57.8</v>
      </c>
      <c r="AI158" s="50">
        <v>30.2</v>
      </c>
      <c r="AJ158" s="48">
        <v>48</v>
      </c>
      <c r="AK158" s="50">
        <v>104</v>
      </c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48"/>
      <c r="ES158" s="50"/>
    </row>
    <row r="159" spans="1:149" x14ac:dyDescent="0.15">
      <c r="A159" s="44" t="s">
        <v>141</v>
      </c>
      <c r="B159" s="44" t="s">
        <v>142</v>
      </c>
      <c r="C159" s="44" t="s">
        <v>462</v>
      </c>
      <c r="D159">
        <v>1</v>
      </c>
      <c r="E159" s="50">
        <v>2893</v>
      </c>
      <c r="F159" s="50">
        <v>105</v>
      </c>
      <c r="G159" s="50">
        <v>129</v>
      </c>
      <c r="H159" s="50">
        <v>131</v>
      </c>
      <c r="I159" s="50">
        <v>133</v>
      </c>
      <c r="J159" s="50">
        <v>155</v>
      </c>
      <c r="K159" s="50">
        <v>127</v>
      </c>
      <c r="L159" s="50">
        <v>150</v>
      </c>
      <c r="M159" s="50">
        <v>152</v>
      </c>
      <c r="N159" s="50">
        <v>192</v>
      </c>
      <c r="O159" s="50">
        <v>222</v>
      </c>
      <c r="P159" s="50">
        <v>200</v>
      </c>
      <c r="Q159" s="50">
        <v>188</v>
      </c>
      <c r="R159" s="50">
        <v>193</v>
      </c>
      <c r="S159" s="50">
        <v>183</v>
      </c>
      <c r="T159" s="50">
        <v>211</v>
      </c>
      <c r="U159" s="50">
        <v>163</v>
      </c>
      <c r="V159" s="50">
        <v>149</v>
      </c>
      <c r="W159" s="50">
        <v>69</v>
      </c>
      <c r="X159" s="50">
        <v>36</v>
      </c>
      <c r="Y159" s="50">
        <v>5</v>
      </c>
      <c r="Z159" s="50">
        <v>0</v>
      </c>
      <c r="AA159" s="50">
        <v>0</v>
      </c>
      <c r="AB159" s="50">
        <v>0</v>
      </c>
      <c r="AC159" s="50">
        <v>0</v>
      </c>
      <c r="AD159" s="50">
        <v>365</v>
      </c>
      <c r="AE159" s="50">
        <v>1712</v>
      </c>
      <c r="AF159" s="50">
        <v>816</v>
      </c>
      <c r="AG159" s="50">
        <v>12.6</v>
      </c>
      <c r="AH159" s="50">
        <v>59.2</v>
      </c>
      <c r="AI159" s="50">
        <v>28.2</v>
      </c>
      <c r="AJ159" s="48">
        <v>46.9</v>
      </c>
      <c r="AK159" s="50">
        <v>0</v>
      </c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48"/>
      <c r="ES159" s="50"/>
    </row>
    <row r="160" spans="1:149" x14ac:dyDescent="0.15">
      <c r="A160" s="44" t="s">
        <v>141</v>
      </c>
      <c r="B160" s="44" t="s">
        <v>142</v>
      </c>
      <c r="C160" s="44" t="s">
        <v>462</v>
      </c>
      <c r="D160">
        <v>2</v>
      </c>
      <c r="E160" s="50">
        <v>3387</v>
      </c>
      <c r="F160" s="50">
        <v>133</v>
      </c>
      <c r="G160" s="50">
        <v>128</v>
      </c>
      <c r="H160" s="50">
        <v>124</v>
      </c>
      <c r="I160" s="50">
        <v>148</v>
      </c>
      <c r="J160" s="50">
        <v>192</v>
      </c>
      <c r="K160" s="50">
        <v>152</v>
      </c>
      <c r="L160" s="50">
        <v>132</v>
      </c>
      <c r="M160" s="50">
        <v>206</v>
      </c>
      <c r="N160" s="50">
        <v>189</v>
      </c>
      <c r="O160" s="50">
        <v>264</v>
      </c>
      <c r="P160" s="50">
        <v>218</v>
      </c>
      <c r="Q160" s="50">
        <v>224</v>
      </c>
      <c r="R160" s="50">
        <v>195</v>
      </c>
      <c r="S160" s="50">
        <v>202</v>
      </c>
      <c r="T160" s="50">
        <v>240</v>
      </c>
      <c r="U160" s="50">
        <v>233</v>
      </c>
      <c r="V160" s="50">
        <v>177</v>
      </c>
      <c r="W160" s="50">
        <v>125</v>
      </c>
      <c r="X160" s="50">
        <v>77</v>
      </c>
      <c r="Y160" s="50">
        <v>23</v>
      </c>
      <c r="Z160" s="50">
        <v>5</v>
      </c>
      <c r="AA160" s="50">
        <v>0</v>
      </c>
      <c r="AB160" s="50">
        <v>0</v>
      </c>
      <c r="AC160" s="50">
        <v>5</v>
      </c>
      <c r="AD160" s="50">
        <v>385</v>
      </c>
      <c r="AE160" s="50">
        <v>1920</v>
      </c>
      <c r="AF160" s="50">
        <v>1082</v>
      </c>
      <c r="AG160" s="50">
        <v>11.4</v>
      </c>
      <c r="AH160" s="50">
        <v>56.7</v>
      </c>
      <c r="AI160" s="50">
        <v>31.9</v>
      </c>
      <c r="AJ160" s="48">
        <v>48.9</v>
      </c>
      <c r="AK160" s="50">
        <v>0</v>
      </c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48"/>
      <c r="ES160" s="50"/>
    </row>
    <row r="161" spans="1:149" x14ac:dyDescent="0.15">
      <c r="A161" s="44" t="s">
        <v>143</v>
      </c>
      <c r="B161" s="44" t="s">
        <v>144</v>
      </c>
      <c r="C161" s="44" t="s">
        <v>463</v>
      </c>
      <c r="D161">
        <v>0</v>
      </c>
      <c r="E161" s="50">
        <v>3344</v>
      </c>
      <c r="F161" s="50">
        <v>118</v>
      </c>
      <c r="G161" s="50">
        <v>123</v>
      </c>
      <c r="H161" s="50">
        <v>118</v>
      </c>
      <c r="I161" s="50">
        <v>130</v>
      </c>
      <c r="J161" s="50">
        <v>262</v>
      </c>
      <c r="K161" s="50">
        <v>194</v>
      </c>
      <c r="L161" s="50">
        <v>209</v>
      </c>
      <c r="M161" s="50">
        <v>210</v>
      </c>
      <c r="N161" s="50">
        <v>226</v>
      </c>
      <c r="O161" s="50">
        <v>230</v>
      </c>
      <c r="P161" s="50">
        <v>229</v>
      </c>
      <c r="Q161" s="50">
        <v>212</v>
      </c>
      <c r="R161" s="50">
        <v>175</v>
      </c>
      <c r="S161" s="50">
        <v>198</v>
      </c>
      <c r="T161" s="50">
        <v>194</v>
      </c>
      <c r="U161" s="50">
        <v>199</v>
      </c>
      <c r="V161" s="50">
        <v>153</v>
      </c>
      <c r="W161" s="50">
        <v>109</v>
      </c>
      <c r="X161" s="50">
        <v>43</v>
      </c>
      <c r="Y161" s="50">
        <v>7</v>
      </c>
      <c r="Z161" s="50">
        <v>4</v>
      </c>
      <c r="AA161" s="50">
        <v>1</v>
      </c>
      <c r="AB161" s="50">
        <v>0</v>
      </c>
      <c r="AC161" s="50">
        <v>5</v>
      </c>
      <c r="AD161" s="50">
        <v>359</v>
      </c>
      <c r="AE161" s="50">
        <v>2077</v>
      </c>
      <c r="AF161" s="50">
        <v>908</v>
      </c>
      <c r="AG161" s="50">
        <v>10.7</v>
      </c>
      <c r="AH161" s="50">
        <v>62.1</v>
      </c>
      <c r="AI161" s="50">
        <v>27.2</v>
      </c>
      <c r="AJ161" s="48">
        <v>46.3</v>
      </c>
      <c r="AK161" s="50">
        <v>106</v>
      </c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48"/>
      <c r="ES161" s="50"/>
    </row>
    <row r="162" spans="1:149" x14ac:dyDescent="0.15">
      <c r="A162" s="44" t="s">
        <v>143</v>
      </c>
      <c r="B162" s="44" t="s">
        <v>144</v>
      </c>
      <c r="C162" s="44" t="s">
        <v>463</v>
      </c>
      <c r="D162">
        <v>1</v>
      </c>
      <c r="E162" s="50">
        <v>1542</v>
      </c>
      <c r="F162" s="50">
        <v>56</v>
      </c>
      <c r="G162" s="50">
        <v>47</v>
      </c>
      <c r="H162" s="50">
        <v>62</v>
      </c>
      <c r="I162" s="50">
        <v>55</v>
      </c>
      <c r="J162" s="50">
        <v>146</v>
      </c>
      <c r="K162" s="50">
        <v>87</v>
      </c>
      <c r="L162" s="50">
        <v>110</v>
      </c>
      <c r="M162" s="50">
        <v>97</v>
      </c>
      <c r="N162" s="50">
        <v>102</v>
      </c>
      <c r="O162" s="50">
        <v>113</v>
      </c>
      <c r="P162" s="50">
        <v>111</v>
      </c>
      <c r="Q162" s="50">
        <v>97</v>
      </c>
      <c r="R162" s="50">
        <v>87</v>
      </c>
      <c r="S162" s="50">
        <v>89</v>
      </c>
      <c r="T162" s="50">
        <v>83</v>
      </c>
      <c r="U162" s="50">
        <v>81</v>
      </c>
      <c r="V162" s="50">
        <v>68</v>
      </c>
      <c r="W162" s="50">
        <v>40</v>
      </c>
      <c r="X162" s="50">
        <v>10</v>
      </c>
      <c r="Y162" s="50">
        <v>1</v>
      </c>
      <c r="Z162" s="50">
        <v>0</v>
      </c>
      <c r="AA162" s="50">
        <v>0</v>
      </c>
      <c r="AB162" s="50">
        <v>0</v>
      </c>
      <c r="AC162" s="50">
        <v>0</v>
      </c>
      <c r="AD162" s="50">
        <v>165</v>
      </c>
      <c r="AE162" s="50">
        <v>1005</v>
      </c>
      <c r="AF162" s="50">
        <v>372</v>
      </c>
      <c r="AG162" s="50">
        <v>10.7</v>
      </c>
      <c r="AH162" s="50">
        <v>65.2</v>
      </c>
      <c r="AI162" s="50">
        <v>24.1</v>
      </c>
      <c r="AJ162" s="48">
        <v>44.9</v>
      </c>
      <c r="AK162" s="50">
        <v>0</v>
      </c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48"/>
      <c r="ES162" s="50"/>
    </row>
    <row r="163" spans="1:149" x14ac:dyDescent="0.15">
      <c r="A163" s="44" t="s">
        <v>143</v>
      </c>
      <c r="B163" s="44" t="s">
        <v>144</v>
      </c>
      <c r="C163" s="44" t="s">
        <v>463</v>
      </c>
      <c r="D163">
        <v>2</v>
      </c>
      <c r="E163" s="50">
        <v>1802</v>
      </c>
      <c r="F163" s="50">
        <v>62</v>
      </c>
      <c r="G163" s="50">
        <v>76</v>
      </c>
      <c r="H163" s="50">
        <v>56</v>
      </c>
      <c r="I163" s="50">
        <v>75</v>
      </c>
      <c r="J163" s="50">
        <v>116</v>
      </c>
      <c r="K163" s="50">
        <v>107</v>
      </c>
      <c r="L163" s="50">
        <v>99</v>
      </c>
      <c r="M163" s="50">
        <v>113</v>
      </c>
      <c r="N163" s="50">
        <v>124</v>
      </c>
      <c r="O163" s="50">
        <v>117</v>
      </c>
      <c r="P163" s="50">
        <v>118</v>
      </c>
      <c r="Q163" s="50">
        <v>115</v>
      </c>
      <c r="R163" s="50">
        <v>88</v>
      </c>
      <c r="S163" s="50">
        <v>109</v>
      </c>
      <c r="T163" s="50">
        <v>111</v>
      </c>
      <c r="U163" s="50">
        <v>118</v>
      </c>
      <c r="V163" s="50">
        <v>85</v>
      </c>
      <c r="W163" s="50">
        <v>69</v>
      </c>
      <c r="X163" s="50">
        <v>33</v>
      </c>
      <c r="Y163" s="50">
        <v>6</v>
      </c>
      <c r="Z163" s="50">
        <v>4</v>
      </c>
      <c r="AA163" s="50">
        <v>1</v>
      </c>
      <c r="AB163" s="50">
        <v>0</v>
      </c>
      <c r="AC163" s="50">
        <v>5</v>
      </c>
      <c r="AD163" s="50">
        <v>194</v>
      </c>
      <c r="AE163" s="50">
        <v>1072</v>
      </c>
      <c r="AF163" s="50">
        <v>536</v>
      </c>
      <c r="AG163" s="50">
        <v>10.8</v>
      </c>
      <c r="AH163" s="50">
        <v>59.5</v>
      </c>
      <c r="AI163" s="50">
        <v>29.7</v>
      </c>
      <c r="AJ163" s="48">
        <v>47.5</v>
      </c>
      <c r="AK163" s="50">
        <v>0</v>
      </c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48"/>
      <c r="ES163" s="50"/>
    </row>
    <row r="164" spans="1:149" x14ac:dyDescent="0.15">
      <c r="A164" s="44" t="s">
        <v>145</v>
      </c>
      <c r="B164" s="44" t="s">
        <v>146</v>
      </c>
      <c r="C164" s="44" t="s">
        <v>464</v>
      </c>
      <c r="D164">
        <v>0</v>
      </c>
      <c r="E164" s="50">
        <v>6975</v>
      </c>
      <c r="F164" s="50">
        <v>260</v>
      </c>
      <c r="G164" s="50">
        <v>276</v>
      </c>
      <c r="H164" s="50">
        <v>291</v>
      </c>
      <c r="I164" s="50">
        <v>340</v>
      </c>
      <c r="J164" s="50">
        <v>397</v>
      </c>
      <c r="K164" s="50">
        <v>357</v>
      </c>
      <c r="L164" s="50">
        <v>384</v>
      </c>
      <c r="M164" s="50">
        <v>423</v>
      </c>
      <c r="N164" s="50">
        <v>444</v>
      </c>
      <c r="O164" s="50">
        <v>546</v>
      </c>
      <c r="P164" s="50">
        <v>525</v>
      </c>
      <c r="Q164" s="50">
        <v>459</v>
      </c>
      <c r="R164" s="50">
        <v>388</v>
      </c>
      <c r="S164" s="50">
        <v>442</v>
      </c>
      <c r="T164" s="50">
        <v>435</v>
      </c>
      <c r="U164" s="50">
        <v>409</v>
      </c>
      <c r="V164" s="50">
        <v>275</v>
      </c>
      <c r="W164" s="50">
        <v>185</v>
      </c>
      <c r="X164" s="50">
        <v>108</v>
      </c>
      <c r="Y164" s="50">
        <v>24</v>
      </c>
      <c r="Z164" s="50">
        <v>7</v>
      </c>
      <c r="AA164" s="50">
        <v>0</v>
      </c>
      <c r="AB164" s="50">
        <v>0</v>
      </c>
      <c r="AC164" s="50">
        <v>7</v>
      </c>
      <c r="AD164" s="50">
        <v>827</v>
      </c>
      <c r="AE164" s="50">
        <v>4263</v>
      </c>
      <c r="AF164" s="50">
        <v>1885</v>
      </c>
      <c r="AG164" s="50">
        <v>11.9</v>
      </c>
      <c r="AH164" s="50">
        <v>61.1</v>
      </c>
      <c r="AI164" s="50">
        <v>27</v>
      </c>
      <c r="AJ164" s="48">
        <v>46.4</v>
      </c>
      <c r="AK164" s="50">
        <v>103</v>
      </c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48"/>
      <c r="ES164" s="50"/>
    </row>
    <row r="165" spans="1:149" x14ac:dyDescent="0.15">
      <c r="A165" s="44" t="s">
        <v>145</v>
      </c>
      <c r="B165" s="44" t="s">
        <v>146</v>
      </c>
      <c r="C165" s="44" t="s">
        <v>464</v>
      </c>
      <c r="D165">
        <v>1</v>
      </c>
      <c r="E165" s="50">
        <v>3347</v>
      </c>
      <c r="F165" s="50">
        <v>146</v>
      </c>
      <c r="G165" s="50">
        <v>143</v>
      </c>
      <c r="H165" s="50">
        <v>153</v>
      </c>
      <c r="I165" s="50">
        <v>191</v>
      </c>
      <c r="J165" s="50">
        <v>196</v>
      </c>
      <c r="K165" s="50">
        <v>185</v>
      </c>
      <c r="L165" s="50">
        <v>188</v>
      </c>
      <c r="M165" s="50">
        <v>196</v>
      </c>
      <c r="N165" s="50">
        <v>224</v>
      </c>
      <c r="O165" s="50">
        <v>253</v>
      </c>
      <c r="P165" s="50">
        <v>256</v>
      </c>
      <c r="Q165" s="50">
        <v>224</v>
      </c>
      <c r="R165" s="50">
        <v>191</v>
      </c>
      <c r="S165" s="50">
        <v>200</v>
      </c>
      <c r="T165" s="50">
        <v>202</v>
      </c>
      <c r="U165" s="50">
        <v>183</v>
      </c>
      <c r="V165" s="50">
        <v>119</v>
      </c>
      <c r="W165" s="50">
        <v>64</v>
      </c>
      <c r="X165" s="50">
        <v>28</v>
      </c>
      <c r="Y165" s="50">
        <v>5</v>
      </c>
      <c r="Z165" s="50">
        <v>0</v>
      </c>
      <c r="AA165" s="50">
        <v>0</v>
      </c>
      <c r="AB165" s="50">
        <v>0</v>
      </c>
      <c r="AC165" s="50">
        <v>0</v>
      </c>
      <c r="AD165" s="50">
        <v>442</v>
      </c>
      <c r="AE165" s="50">
        <v>2104</v>
      </c>
      <c r="AF165" s="50">
        <v>801</v>
      </c>
      <c r="AG165" s="50">
        <v>13.2</v>
      </c>
      <c r="AH165" s="50">
        <v>62.9</v>
      </c>
      <c r="AI165" s="50">
        <v>23.9</v>
      </c>
      <c r="AJ165" s="48">
        <v>44.4</v>
      </c>
      <c r="AK165" s="50">
        <v>0</v>
      </c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48"/>
      <c r="ES165" s="50"/>
    </row>
    <row r="166" spans="1:149" x14ac:dyDescent="0.15">
      <c r="A166" s="44" t="s">
        <v>145</v>
      </c>
      <c r="B166" s="44" t="s">
        <v>146</v>
      </c>
      <c r="C166" s="44" t="s">
        <v>464</v>
      </c>
      <c r="D166">
        <v>2</v>
      </c>
      <c r="E166" s="50">
        <v>3628</v>
      </c>
      <c r="F166" s="50">
        <v>114</v>
      </c>
      <c r="G166" s="50">
        <v>133</v>
      </c>
      <c r="H166" s="50">
        <v>138</v>
      </c>
      <c r="I166" s="50">
        <v>149</v>
      </c>
      <c r="J166" s="50">
        <v>201</v>
      </c>
      <c r="K166" s="50">
        <v>172</v>
      </c>
      <c r="L166" s="50">
        <v>196</v>
      </c>
      <c r="M166" s="50">
        <v>227</v>
      </c>
      <c r="N166" s="50">
        <v>220</v>
      </c>
      <c r="O166" s="50">
        <v>293</v>
      </c>
      <c r="P166" s="50">
        <v>269</v>
      </c>
      <c r="Q166" s="50">
        <v>235</v>
      </c>
      <c r="R166" s="50">
        <v>197</v>
      </c>
      <c r="S166" s="50">
        <v>242</v>
      </c>
      <c r="T166" s="50">
        <v>233</v>
      </c>
      <c r="U166" s="50">
        <v>226</v>
      </c>
      <c r="V166" s="50">
        <v>156</v>
      </c>
      <c r="W166" s="50">
        <v>121</v>
      </c>
      <c r="X166" s="50">
        <v>80</v>
      </c>
      <c r="Y166" s="50">
        <v>19</v>
      </c>
      <c r="Z166" s="50">
        <v>7</v>
      </c>
      <c r="AA166" s="50">
        <v>0</v>
      </c>
      <c r="AB166" s="50">
        <v>0</v>
      </c>
      <c r="AC166" s="50">
        <v>7</v>
      </c>
      <c r="AD166" s="50">
        <v>385</v>
      </c>
      <c r="AE166" s="50">
        <v>2159</v>
      </c>
      <c r="AF166" s="50">
        <v>1084</v>
      </c>
      <c r="AG166" s="50">
        <v>10.6</v>
      </c>
      <c r="AH166" s="50">
        <v>59.5</v>
      </c>
      <c r="AI166" s="50">
        <v>29.9</v>
      </c>
      <c r="AJ166" s="48">
        <v>48.3</v>
      </c>
      <c r="AK166" s="50">
        <v>0</v>
      </c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48"/>
      <c r="ES166" s="50"/>
    </row>
    <row r="167" spans="1:149" x14ac:dyDescent="0.15">
      <c r="A167" s="44" t="s">
        <v>147</v>
      </c>
      <c r="B167" s="44" t="s">
        <v>148</v>
      </c>
      <c r="C167" s="44" t="s">
        <v>465</v>
      </c>
      <c r="D167">
        <v>0</v>
      </c>
      <c r="E167" s="50">
        <v>7881</v>
      </c>
      <c r="F167" s="50">
        <v>324</v>
      </c>
      <c r="G167" s="50">
        <v>324</v>
      </c>
      <c r="H167" s="50">
        <v>336</v>
      </c>
      <c r="I167" s="50">
        <v>371</v>
      </c>
      <c r="J167" s="50">
        <v>590</v>
      </c>
      <c r="K167" s="50">
        <v>414</v>
      </c>
      <c r="L167" s="50">
        <v>442</v>
      </c>
      <c r="M167" s="50">
        <v>458</v>
      </c>
      <c r="N167" s="50">
        <v>496</v>
      </c>
      <c r="O167" s="50">
        <v>601</v>
      </c>
      <c r="P167" s="50">
        <v>548</v>
      </c>
      <c r="Q167" s="50">
        <v>580</v>
      </c>
      <c r="R167" s="50">
        <v>439</v>
      </c>
      <c r="S167" s="50">
        <v>463</v>
      </c>
      <c r="T167" s="50">
        <v>473</v>
      </c>
      <c r="U167" s="50">
        <v>350</v>
      </c>
      <c r="V167" s="50">
        <v>293</v>
      </c>
      <c r="W167" s="50">
        <v>231</v>
      </c>
      <c r="X167" s="50">
        <v>115</v>
      </c>
      <c r="Y167" s="50">
        <v>29</v>
      </c>
      <c r="Z167" s="50">
        <v>4</v>
      </c>
      <c r="AA167" s="50">
        <v>0</v>
      </c>
      <c r="AB167" s="50">
        <v>0</v>
      </c>
      <c r="AC167" s="50">
        <v>4</v>
      </c>
      <c r="AD167" s="50">
        <v>984</v>
      </c>
      <c r="AE167" s="50">
        <v>4939</v>
      </c>
      <c r="AF167" s="50">
        <v>1958</v>
      </c>
      <c r="AG167" s="50">
        <v>12.5</v>
      </c>
      <c r="AH167" s="50">
        <v>62.7</v>
      </c>
      <c r="AI167" s="50">
        <v>24.8</v>
      </c>
      <c r="AJ167" s="48">
        <v>45.2</v>
      </c>
      <c r="AK167" s="50">
        <v>103</v>
      </c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48"/>
      <c r="ES167" s="50"/>
    </row>
    <row r="168" spans="1:149" x14ac:dyDescent="0.15">
      <c r="A168" s="44" t="s">
        <v>147</v>
      </c>
      <c r="B168" s="44" t="s">
        <v>148</v>
      </c>
      <c r="C168" s="44" t="s">
        <v>465</v>
      </c>
      <c r="D168">
        <v>1</v>
      </c>
      <c r="E168" s="50">
        <v>3692</v>
      </c>
      <c r="F168" s="50">
        <v>154</v>
      </c>
      <c r="G168" s="50">
        <v>170</v>
      </c>
      <c r="H168" s="50">
        <v>169</v>
      </c>
      <c r="I168" s="50">
        <v>174</v>
      </c>
      <c r="J168" s="50">
        <v>302</v>
      </c>
      <c r="K168" s="50">
        <v>216</v>
      </c>
      <c r="L168" s="50">
        <v>200</v>
      </c>
      <c r="M168" s="50">
        <v>217</v>
      </c>
      <c r="N168" s="50">
        <v>241</v>
      </c>
      <c r="O168" s="50">
        <v>284</v>
      </c>
      <c r="P168" s="50">
        <v>234</v>
      </c>
      <c r="Q168" s="50">
        <v>282</v>
      </c>
      <c r="R168" s="50">
        <v>221</v>
      </c>
      <c r="S168" s="50">
        <v>217</v>
      </c>
      <c r="T168" s="50">
        <v>222</v>
      </c>
      <c r="U168" s="50">
        <v>165</v>
      </c>
      <c r="V168" s="50">
        <v>95</v>
      </c>
      <c r="W168" s="50">
        <v>86</v>
      </c>
      <c r="X168" s="50">
        <v>38</v>
      </c>
      <c r="Y168" s="50">
        <v>4</v>
      </c>
      <c r="Z168" s="50">
        <v>1</v>
      </c>
      <c r="AA168" s="50">
        <v>0</v>
      </c>
      <c r="AB168" s="50">
        <v>0</v>
      </c>
      <c r="AC168" s="50">
        <v>1</v>
      </c>
      <c r="AD168" s="50">
        <v>493</v>
      </c>
      <c r="AE168" s="50">
        <v>2371</v>
      </c>
      <c r="AF168" s="50">
        <v>828</v>
      </c>
      <c r="AG168" s="50">
        <v>13.4</v>
      </c>
      <c r="AH168" s="50">
        <v>64.2</v>
      </c>
      <c r="AI168" s="50">
        <v>22.4</v>
      </c>
      <c r="AJ168" s="48">
        <v>43.7</v>
      </c>
      <c r="AK168" s="50">
        <v>0</v>
      </c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48"/>
      <c r="ES168" s="50"/>
    </row>
    <row r="169" spans="1:149" x14ac:dyDescent="0.15">
      <c r="A169" s="44" t="s">
        <v>147</v>
      </c>
      <c r="B169" s="44" t="s">
        <v>148</v>
      </c>
      <c r="C169" s="44" t="s">
        <v>465</v>
      </c>
      <c r="D169">
        <v>2</v>
      </c>
      <c r="E169" s="50">
        <v>4189</v>
      </c>
      <c r="F169" s="50">
        <v>170</v>
      </c>
      <c r="G169" s="50">
        <v>154</v>
      </c>
      <c r="H169" s="50">
        <v>167</v>
      </c>
      <c r="I169" s="50">
        <v>197</v>
      </c>
      <c r="J169" s="50">
        <v>288</v>
      </c>
      <c r="K169" s="50">
        <v>198</v>
      </c>
      <c r="L169" s="50">
        <v>242</v>
      </c>
      <c r="M169" s="50">
        <v>241</v>
      </c>
      <c r="N169" s="50">
        <v>255</v>
      </c>
      <c r="O169" s="50">
        <v>317</v>
      </c>
      <c r="P169" s="50">
        <v>314</v>
      </c>
      <c r="Q169" s="50">
        <v>298</v>
      </c>
      <c r="R169" s="50">
        <v>218</v>
      </c>
      <c r="S169" s="50">
        <v>246</v>
      </c>
      <c r="T169" s="50">
        <v>251</v>
      </c>
      <c r="U169" s="50">
        <v>185</v>
      </c>
      <c r="V169" s="50">
        <v>198</v>
      </c>
      <c r="W169" s="50">
        <v>145</v>
      </c>
      <c r="X169" s="50">
        <v>77</v>
      </c>
      <c r="Y169" s="50">
        <v>25</v>
      </c>
      <c r="Z169" s="50">
        <v>3</v>
      </c>
      <c r="AA169" s="50">
        <v>0</v>
      </c>
      <c r="AB169" s="50">
        <v>0</v>
      </c>
      <c r="AC169" s="50">
        <v>3</v>
      </c>
      <c r="AD169" s="50">
        <v>491</v>
      </c>
      <c r="AE169" s="50">
        <v>2568</v>
      </c>
      <c r="AF169" s="50">
        <v>1130</v>
      </c>
      <c r="AG169" s="50">
        <v>11.7</v>
      </c>
      <c r="AH169" s="50">
        <v>61.3</v>
      </c>
      <c r="AI169" s="50">
        <v>27</v>
      </c>
      <c r="AJ169" s="48">
        <v>46.5</v>
      </c>
      <c r="AK169" s="50">
        <v>0</v>
      </c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48"/>
      <c r="ES169" s="50"/>
    </row>
    <row r="170" spans="1:149" x14ac:dyDescent="0.15">
      <c r="A170" s="44" t="s">
        <v>149</v>
      </c>
      <c r="B170" s="44" t="s">
        <v>150</v>
      </c>
      <c r="C170" s="44" t="s">
        <v>466</v>
      </c>
      <c r="D170">
        <v>0</v>
      </c>
      <c r="E170" s="50">
        <v>27985</v>
      </c>
      <c r="F170" s="50">
        <v>1377</v>
      </c>
      <c r="G170" s="50">
        <v>1595</v>
      </c>
      <c r="H170" s="50">
        <v>1570</v>
      </c>
      <c r="I170" s="50">
        <v>1568</v>
      </c>
      <c r="J170" s="50">
        <v>1507</v>
      </c>
      <c r="K170" s="50">
        <v>1098</v>
      </c>
      <c r="L170" s="50">
        <v>1245</v>
      </c>
      <c r="M170" s="50">
        <v>1760</v>
      </c>
      <c r="N170" s="50">
        <v>2127</v>
      </c>
      <c r="O170" s="50">
        <v>2512</v>
      </c>
      <c r="P170" s="50">
        <v>2079</v>
      </c>
      <c r="Q170" s="50">
        <v>1483</v>
      </c>
      <c r="R170" s="50">
        <v>1269</v>
      </c>
      <c r="S170" s="50">
        <v>1397</v>
      </c>
      <c r="T170" s="50">
        <v>1752</v>
      </c>
      <c r="U170" s="50">
        <v>1425</v>
      </c>
      <c r="V170" s="50">
        <v>1056</v>
      </c>
      <c r="W170" s="50">
        <v>722</v>
      </c>
      <c r="X170" s="50">
        <v>333</v>
      </c>
      <c r="Y170" s="50">
        <v>89</v>
      </c>
      <c r="Z170" s="50">
        <v>18</v>
      </c>
      <c r="AA170" s="50">
        <v>3</v>
      </c>
      <c r="AB170" s="50">
        <v>0</v>
      </c>
      <c r="AC170" s="50">
        <v>21</v>
      </c>
      <c r="AD170" s="50">
        <v>4542</v>
      </c>
      <c r="AE170" s="50">
        <v>16648</v>
      </c>
      <c r="AF170" s="50">
        <v>6795</v>
      </c>
      <c r="AG170" s="50">
        <v>16.2</v>
      </c>
      <c r="AH170" s="50">
        <v>59.5</v>
      </c>
      <c r="AI170" s="50">
        <v>24.3</v>
      </c>
      <c r="AJ170" s="48">
        <v>43.8</v>
      </c>
      <c r="AK170" s="50">
        <v>107</v>
      </c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48"/>
      <c r="ES170" s="50"/>
    </row>
    <row r="171" spans="1:149" x14ac:dyDescent="0.15">
      <c r="A171" s="44" t="s">
        <v>149</v>
      </c>
      <c r="B171" s="44" t="s">
        <v>150</v>
      </c>
      <c r="C171" s="44" t="s">
        <v>466</v>
      </c>
      <c r="D171">
        <v>1</v>
      </c>
      <c r="E171" s="50">
        <v>13280</v>
      </c>
      <c r="F171" s="50">
        <v>703</v>
      </c>
      <c r="G171" s="50">
        <v>787</v>
      </c>
      <c r="H171" s="50">
        <v>815</v>
      </c>
      <c r="I171" s="50">
        <v>761</v>
      </c>
      <c r="J171" s="50">
        <v>709</v>
      </c>
      <c r="K171" s="50">
        <v>503</v>
      </c>
      <c r="L171" s="50">
        <v>596</v>
      </c>
      <c r="M171" s="50">
        <v>816</v>
      </c>
      <c r="N171" s="50">
        <v>1019</v>
      </c>
      <c r="O171" s="50">
        <v>1247</v>
      </c>
      <c r="P171" s="50">
        <v>1022</v>
      </c>
      <c r="Q171" s="50">
        <v>749</v>
      </c>
      <c r="R171" s="50">
        <v>631</v>
      </c>
      <c r="S171" s="50">
        <v>664</v>
      </c>
      <c r="T171" s="50">
        <v>786</v>
      </c>
      <c r="U171" s="50">
        <v>636</v>
      </c>
      <c r="V171" s="50">
        <v>463</v>
      </c>
      <c r="W171" s="50">
        <v>271</v>
      </c>
      <c r="X171" s="50">
        <v>83</v>
      </c>
      <c r="Y171" s="50">
        <v>17</v>
      </c>
      <c r="Z171" s="50">
        <v>2</v>
      </c>
      <c r="AA171" s="50">
        <v>0</v>
      </c>
      <c r="AB171" s="50">
        <v>0</v>
      </c>
      <c r="AC171" s="50">
        <v>2</v>
      </c>
      <c r="AD171" s="50">
        <v>2305</v>
      </c>
      <c r="AE171" s="50">
        <v>8053</v>
      </c>
      <c r="AF171" s="50">
        <v>2922</v>
      </c>
      <c r="AG171" s="50">
        <v>17.399999999999999</v>
      </c>
      <c r="AH171" s="50">
        <v>60.6</v>
      </c>
      <c r="AI171" s="50">
        <v>22</v>
      </c>
      <c r="AJ171" s="48">
        <v>42.5</v>
      </c>
      <c r="AK171" s="50">
        <v>0</v>
      </c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48"/>
      <c r="ES171" s="50"/>
    </row>
    <row r="172" spans="1:149" x14ac:dyDescent="0.15">
      <c r="A172" s="44" t="s">
        <v>149</v>
      </c>
      <c r="B172" s="44" t="s">
        <v>150</v>
      </c>
      <c r="C172" s="44" t="s">
        <v>466</v>
      </c>
      <c r="D172">
        <v>2</v>
      </c>
      <c r="E172" s="50">
        <v>14705</v>
      </c>
      <c r="F172" s="50">
        <v>674</v>
      </c>
      <c r="G172" s="50">
        <v>808</v>
      </c>
      <c r="H172" s="50">
        <v>755</v>
      </c>
      <c r="I172" s="50">
        <v>807</v>
      </c>
      <c r="J172" s="50">
        <v>798</v>
      </c>
      <c r="K172" s="50">
        <v>595</v>
      </c>
      <c r="L172" s="50">
        <v>649</v>
      </c>
      <c r="M172" s="50">
        <v>944</v>
      </c>
      <c r="N172" s="50">
        <v>1108</v>
      </c>
      <c r="O172" s="50">
        <v>1265</v>
      </c>
      <c r="P172" s="50">
        <v>1057</v>
      </c>
      <c r="Q172" s="50">
        <v>734</v>
      </c>
      <c r="R172" s="50">
        <v>638</v>
      </c>
      <c r="S172" s="50">
        <v>733</v>
      </c>
      <c r="T172" s="50">
        <v>966</v>
      </c>
      <c r="U172" s="50">
        <v>789</v>
      </c>
      <c r="V172" s="50">
        <v>593</v>
      </c>
      <c r="W172" s="50">
        <v>451</v>
      </c>
      <c r="X172" s="50">
        <v>250</v>
      </c>
      <c r="Y172" s="50">
        <v>72</v>
      </c>
      <c r="Z172" s="50">
        <v>16</v>
      </c>
      <c r="AA172" s="50">
        <v>3</v>
      </c>
      <c r="AB172" s="50">
        <v>0</v>
      </c>
      <c r="AC172" s="50">
        <v>19</v>
      </c>
      <c r="AD172" s="50">
        <v>2237</v>
      </c>
      <c r="AE172" s="50">
        <v>8595</v>
      </c>
      <c r="AF172" s="50">
        <v>3873</v>
      </c>
      <c r="AG172" s="50">
        <v>15.2</v>
      </c>
      <c r="AH172" s="50">
        <v>58.4</v>
      </c>
      <c r="AI172" s="50">
        <v>26.3</v>
      </c>
      <c r="AJ172" s="48">
        <v>44.9</v>
      </c>
      <c r="AK172" s="50">
        <v>0</v>
      </c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48"/>
      <c r="ES172" s="50"/>
    </row>
    <row r="173" spans="1:149" x14ac:dyDescent="0.15">
      <c r="A173" s="44" t="s">
        <v>151</v>
      </c>
      <c r="B173" s="44" t="s">
        <v>152</v>
      </c>
      <c r="C173" s="44" t="s">
        <v>467</v>
      </c>
      <c r="D173">
        <v>0</v>
      </c>
      <c r="E173" s="50">
        <v>1753</v>
      </c>
      <c r="F173" s="50">
        <v>36</v>
      </c>
      <c r="G173" s="50">
        <v>56</v>
      </c>
      <c r="H173" s="50">
        <v>58</v>
      </c>
      <c r="I173" s="50">
        <v>57</v>
      </c>
      <c r="J173" s="50">
        <v>132</v>
      </c>
      <c r="K173" s="50">
        <v>66</v>
      </c>
      <c r="L173" s="50">
        <v>65</v>
      </c>
      <c r="M173" s="50">
        <v>65</v>
      </c>
      <c r="N173" s="50">
        <v>106</v>
      </c>
      <c r="O173" s="50">
        <v>121</v>
      </c>
      <c r="P173" s="50">
        <v>130</v>
      </c>
      <c r="Q173" s="50">
        <v>137</v>
      </c>
      <c r="R173" s="50">
        <v>130</v>
      </c>
      <c r="S173" s="50">
        <v>139</v>
      </c>
      <c r="T173" s="50">
        <v>147</v>
      </c>
      <c r="U173" s="50">
        <v>117</v>
      </c>
      <c r="V173" s="50">
        <v>88</v>
      </c>
      <c r="W173" s="50">
        <v>54</v>
      </c>
      <c r="X173" s="50">
        <v>39</v>
      </c>
      <c r="Y173" s="50">
        <v>8</v>
      </c>
      <c r="Z173" s="50">
        <v>1</v>
      </c>
      <c r="AA173" s="50">
        <v>1</v>
      </c>
      <c r="AB173" s="50">
        <v>0</v>
      </c>
      <c r="AC173" s="50">
        <v>2</v>
      </c>
      <c r="AD173" s="50">
        <v>150</v>
      </c>
      <c r="AE173" s="50">
        <v>1009</v>
      </c>
      <c r="AF173" s="50">
        <v>594</v>
      </c>
      <c r="AG173" s="50">
        <v>8.6</v>
      </c>
      <c r="AH173" s="50">
        <v>57.6</v>
      </c>
      <c r="AI173" s="50">
        <v>33.9</v>
      </c>
      <c r="AJ173" s="48">
        <v>51</v>
      </c>
      <c r="AK173" s="50">
        <v>107</v>
      </c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48"/>
      <c r="ES173" s="50"/>
    </row>
    <row r="174" spans="1:149" x14ac:dyDescent="0.15">
      <c r="A174" s="44" t="s">
        <v>151</v>
      </c>
      <c r="B174" s="44" t="s">
        <v>152</v>
      </c>
      <c r="C174" s="44" t="s">
        <v>467</v>
      </c>
      <c r="D174">
        <v>1</v>
      </c>
      <c r="E174" s="50">
        <v>860</v>
      </c>
      <c r="F174" s="50">
        <v>21</v>
      </c>
      <c r="G174" s="50">
        <v>31</v>
      </c>
      <c r="H174" s="50">
        <v>30</v>
      </c>
      <c r="I174" s="50">
        <v>22</v>
      </c>
      <c r="J174" s="50">
        <v>88</v>
      </c>
      <c r="K174" s="50">
        <v>39</v>
      </c>
      <c r="L174" s="50">
        <v>32</v>
      </c>
      <c r="M174" s="50">
        <v>32</v>
      </c>
      <c r="N174" s="50">
        <v>56</v>
      </c>
      <c r="O174" s="50">
        <v>55</v>
      </c>
      <c r="P174" s="50">
        <v>62</v>
      </c>
      <c r="Q174" s="50">
        <v>62</v>
      </c>
      <c r="R174" s="50">
        <v>64</v>
      </c>
      <c r="S174" s="50">
        <v>73</v>
      </c>
      <c r="T174" s="50">
        <v>71</v>
      </c>
      <c r="U174" s="50">
        <v>51</v>
      </c>
      <c r="V174" s="50">
        <v>39</v>
      </c>
      <c r="W174" s="50">
        <v>18</v>
      </c>
      <c r="X174" s="50">
        <v>14</v>
      </c>
      <c r="Y174" s="50">
        <v>0</v>
      </c>
      <c r="Z174" s="50">
        <v>0</v>
      </c>
      <c r="AA174" s="50">
        <v>0</v>
      </c>
      <c r="AB174" s="50">
        <v>0</v>
      </c>
      <c r="AC174" s="50">
        <v>0</v>
      </c>
      <c r="AD174" s="50">
        <v>82</v>
      </c>
      <c r="AE174" s="50">
        <v>512</v>
      </c>
      <c r="AF174" s="50">
        <v>266</v>
      </c>
      <c r="AG174" s="50">
        <v>9.5</v>
      </c>
      <c r="AH174" s="50">
        <v>59.5</v>
      </c>
      <c r="AI174" s="50">
        <v>30.9</v>
      </c>
      <c r="AJ174" s="48">
        <v>48.7</v>
      </c>
      <c r="AK174" s="50">
        <v>0</v>
      </c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48"/>
      <c r="ES174" s="50"/>
    </row>
    <row r="175" spans="1:149" x14ac:dyDescent="0.15">
      <c r="A175" s="44" t="s">
        <v>151</v>
      </c>
      <c r="B175" s="44" t="s">
        <v>152</v>
      </c>
      <c r="C175" s="44" t="s">
        <v>467</v>
      </c>
      <c r="D175">
        <v>2</v>
      </c>
      <c r="E175" s="50">
        <v>893</v>
      </c>
      <c r="F175" s="50">
        <v>15</v>
      </c>
      <c r="G175" s="50">
        <v>25</v>
      </c>
      <c r="H175" s="50">
        <v>28</v>
      </c>
      <c r="I175" s="50">
        <v>35</v>
      </c>
      <c r="J175" s="50">
        <v>44</v>
      </c>
      <c r="K175" s="50">
        <v>27</v>
      </c>
      <c r="L175" s="50">
        <v>33</v>
      </c>
      <c r="M175" s="50">
        <v>33</v>
      </c>
      <c r="N175" s="50">
        <v>50</v>
      </c>
      <c r="O175" s="50">
        <v>66</v>
      </c>
      <c r="P175" s="50">
        <v>68</v>
      </c>
      <c r="Q175" s="50">
        <v>75</v>
      </c>
      <c r="R175" s="50">
        <v>66</v>
      </c>
      <c r="S175" s="50">
        <v>66</v>
      </c>
      <c r="T175" s="50">
        <v>76</v>
      </c>
      <c r="U175" s="50">
        <v>66</v>
      </c>
      <c r="V175" s="50">
        <v>49</v>
      </c>
      <c r="W175" s="50">
        <v>36</v>
      </c>
      <c r="X175" s="50">
        <v>25</v>
      </c>
      <c r="Y175" s="50">
        <v>8</v>
      </c>
      <c r="Z175" s="50">
        <v>1</v>
      </c>
      <c r="AA175" s="50">
        <v>1</v>
      </c>
      <c r="AB175" s="50">
        <v>0</v>
      </c>
      <c r="AC175" s="50">
        <v>2</v>
      </c>
      <c r="AD175" s="50">
        <v>68</v>
      </c>
      <c r="AE175" s="50">
        <v>497</v>
      </c>
      <c r="AF175" s="50">
        <v>328</v>
      </c>
      <c r="AG175" s="50">
        <v>7.6</v>
      </c>
      <c r="AH175" s="50">
        <v>55.7</v>
      </c>
      <c r="AI175" s="50">
        <v>36.700000000000003</v>
      </c>
      <c r="AJ175" s="48">
        <v>53.3</v>
      </c>
      <c r="AK175" s="50">
        <v>0</v>
      </c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48"/>
      <c r="ES175" s="50"/>
    </row>
    <row r="176" spans="1:149" x14ac:dyDescent="0.15">
      <c r="A176" s="44" t="s">
        <v>153</v>
      </c>
      <c r="B176" s="44" t="s">
        <v>154</v>
      </c>
      <c r="C176" s="44" t="s">
        <v>468</v>
      </c>
      <c r="D176">
        <v>0</v>
      </c>
      <c r="E176" s="50">
        <v>1721</v>
      </c>
      <c r="F176" s="50">
        <v>40</v>
      </c>
      <c r="G176" s="50">
        <v>53</v>
      </c>
      <c r="H176" s="50">
        <v>40</v>
      </c>
      <c r="I176" s="50">
        <v>47</v>
      </c>
      <c r="J176" s="50">
        <v>43</v>
      </c>
      <c r="K176" s="50">
        <v>30</v>
      </c>
      <c r="L176" s="50">
        <v>61</v>
      </c>
      <c r="M176" s="50">
        <v>80</v>
      </c>
      <c r="N176" s="50">
        <v>108</v>
      </c>
      <c r="O176" s="50">
        <v>94</v>
      </c>
      <c r="P176" s="50">
        <v>75</v>
      </c>
      <c r="Q176" s="50">
        <v>103</v>
      </c>
      <c r="R176" s="50">
        <v>106</v>
      </c>
      <c r="S176" s="50">
        <v>189</v>
      </c>
      <c r="T176" s="50">
        <v>206</v>
      </c>
      <c r="U176" s="50">
        <v>151</v>
      </c>
      <c r="V176" s="50">
        <v>121</v>
      </c>
      <c r="W176" s="50">
        <v>97</v>
      </c>
      <c r="X176" s="50">
        <v>46</v>
      </c>
      <c r="Y176" s="50">
        <v>30</v>
      </c>
      <c r="Z176" s="50">
        <v>1</v>
      </c>
      <c r="AA176" s="50">
        <v>0</v>
      </c>
      <c r="AB176" s="50">
        <v>0</v>
      </c>
      <c r="AC176" s="50">
        <v>1</v>
      </c>
      <c r="AD176" s="50">
        <v>133</v>
      </c>
      <c r="AE176" s="50">
        <v>747</v>
      </c>
      <c r="AF176" s="50">
        <v>841</v>
      </c>
      <c r="AG176" s="50">
        <v>7.7</v>
      </c>
      <c r="AH176" s="50">
        <v>43.4</v>
      </c>
      <c r="AI176" s="50">
        <v>48.9</v>
      </c>
      <c r="AJ176" s="48">
        <v>57.2</v>
      </c>
      <c r="AK176" s="50">
        <v>101</v>
      </c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48"/>
      <c r="ES176" s="50"/>
    </row>
    <row r="177" spans="1:149" x14ac:dyDescent="0.15">
      <c r="A177" s="44" t="s">
        <v>153</v>
      </c>
      <c r="B177" s="44" t="s">
        <v>154</v>
      </c>
      <c r="C177" s="44" t="s">
        <v>468</v>
      </c>
      <c r="D177">
        <v>1</v>
      </c>
      <c r="E177" s="50">
        <v>786</v>
      </c>
      <c r="F177" s="50">
        <v>25</v>
      </c>
      <c r="G177" s="50">
        <v>24</v>
      </c>
      <c r="H177" s="50">
        <v>19</v>
      </c>
      <c r="I177" s="50">
        <v>27</v>
      </c>
      <c r="J177" s="50">
        <v>22</v>
      </c>
      <c r="K177" s="50">
        <v>15</v>
      </c>
      <c r="L177" s="50">
        <v>33</v>
      </c>
      <c r="M177" s="50">
        <v>42</v>
      </c>
      <c r="N177" s="50">
        <v>54</v>
      </c>
      <c r="O177" s="50">
        <v>54</v>
      </c>
      <c r="P177" s="50">
        <v>33</v>
      </c>
      <c r="Q177" s="50">
        <v>48</v>
      </c>
      <c r="R177" s="50">
        <v>40</v>
      </c>
      <c r="S177" s="50">
        <v>85</v>
      </c>
      <c r="T177" s="50">
        <v>108</v>
      </c>
      <c r="U177" s="50">
        <v>68</v>
      </c>
      <c r="V177" s="50">
        <v>55</v>
      </c>
      <c r="W177" s="50">
        <v>24</v>
      </c>
      <c r="X177" s="50">
        <v>8</v>
      </c>
      <c r="Y177" s="50">
        <v>2</v>
      </c>
      <c r="Z177" s="50">
        <v>0</v>
      </c>
      <c r="AA177" s="50">
        <v>0</v>
      </c>
      <c r="AB177" s="50">
        <v>0</v>
      </c>
      <c r="AC177" s="50">
        <v>0</v>
      </c>
      <c r="AD177" s="50">
        <v>68</v>
      </c>
      <c r="AE177" s="50">
        <v>368</v>
      </c>
      <c r="AF177" s="50">
        <v>350</v>
      </c>
      <c r="AG177" s="50">
        <v>8.6999999999999993</v>
      </c>
      <c r="AH177" s="50">
        <v>46.8</v>
      </c>
      <c r="AI177" s="50">
        <v>44.5</v>
      </c>
      <c r="AJ177" s="48">
        <v>53.9</v>
      </c>
      <c r="AK177" s="50">
        <v>0</v>
      </c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48"/>
      <c r="ES177" s="50"/>
    </row>
    <row r="178" spans="1:149" x14ac:dyDescent="0.15">
      <c r="A178" s="44" t="s">
        <v>153</v>
      </c>
      <c r="B178" s="44" t="s">
        <v>154</v>
      </c>
      <c r="C178" s="44" t="s">
        <v>468</v>
      </c>
      <c r="D178">
        <v>2</v>
      </c>
      <c r="E178" s="50">
        <v>935</v>
      </c>
      <c r="F178" s="50">
        <v>15</v>
      </c>
      <c r="G178" s="50">
        <v>29</v>
      </c>
      <c r="H178" s="50">
        <v>21</v>
      </c>
      <c r="I178" s="50">
        <v>20</v>
      </c>
      <c r="J178" s="50">
        <v>21</v>
      </c>
      <c r="K178" s="50">
        <v>15</v>
      </c>
      <c r="L178" s="50">
        <v>28</v>
      </c>
      <c r="M178" s="50">
        <v>38</v>
      </c>
      <c r="N178" s="50">
        <v>54</v>
      </c>
      <c r="O178" s="50">
        <v>40</v>
      </c>
      <c r="P178" s="50">
        <v>42</v>
      </c>
      <c r="Q178" s="50">
        <v>55</v>
      </c>
      <c r="R178" s="50">
        <v>66</v>
      </c>
      <c r="S178" s="50">
        <v>104</v>
      </c>
      <c r="T178" s="50">
        <v>98</v>
      </c>
      <c r="U178" s="50">
        <v>83</v>
      </c>
      <c r="V178" s="50">
        <v>66</v>
      </c>
      <c r="W178" s="50">
        <v>73</v>
      </c>
      <c r="X178" s="50">
        <v>38</v>
      </c>
      <c r="Y178" s="50">
        <v>28</v>
      </c>
      <c r="Z178" s="50">
        <v>1</v>
      </c>
      <c r="AA178" s="50">
        <v>0</v>
      </c>
      <c r="AB178" s="50">
        <v>0</v>
      </c>
      <c r="AC178" s="50">
        <v>1</v>
      </c>
      <c r="AD178" s="50">
        <v>65</v>
      </c>
      <c r="AE178" s="50">
        <v>379</v>
      </c>
      <c r="AF178" s="50">
        <v>491</v>
      </c>
      <c r="AG178" s="50">
        <v>7</v>
      </c>
      <c r="AH178" s="50">
        <v>40.5</v>
      </c>
      <c r="AI178" s="50">
        <v>52.5</v>
      </c>
      <c r="AJ178" s="48">
        <v>60</v>
      </c>
      <c r="AK178" s="50">
        <v>0</v>
      </c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48"/>
      <c r="ES178" s="50"/>
    </row>
    <row r="179" spans="1:149" x14ac:dyDescent="0.15">
      <c r="A179" s="44" t="s">
        <v>155</v>
      </c>
      <c r="B179" s="44" t="s">
        <v>156</v>
      </c>
      <c r="C179" s="44" t="s">
        <v>469</v>
      </c>
      <c r="D179">
        <v>0</v>
      </c>
      <c r="E179" s="50">
        <v>5362</v>
      </c>
      <c r="F179" s="50">
        <v>127</v>
      </c>
      <c r="G179" s="50">
        <v>194</v>
      </c>
      <c r="H179" s="50">
        <v>238</v>
      </c>
      <c r="I179" s="50">
        <v>346</v>
      </c>
      <c r="J179" s="50">
        <v>404</v>
      </c>
      <c r="K179" s="50">
        <v>186</v>
      </c>
      <c r="L179" s="50">
        <v>198</v>
      </c>
      <c r="M179" s="50">
        <v>216</v>
      </c>
      <c r="N179" s="50">
        <v>334</v>
      </c>
      <c r="O179" s="50">
        <v>454</v>
      </c>
      <c r="P179" s="50">
        <v>409</v>
      </c>
      <c r="Q179" s="50">
        <v>282</v>
      </c>
      <c r="R179" s="50">
        <v>285</v>
      </c>
      <c r="S179" s="50">
        <v>374</v>
      </c>
      <c r="T179" s="50">
        <v>414</v>
      </c>
      <c r="U179" s="50">
        <v>357</v>
      </c>
      <c r="V179" s="50">
        <v>238</v>
      </c>
      <c r="W179" s="50">
        <v>163</v>
      </c>
      <c r="X179" s="50">
        <v>97</v>
      </c>
      <c r="Y179" s="50">
        <v>39</v>
      </c>
      <c r="Z179" s="50">
        <v>7</v>
      </c>
      <c r="AA179" s="50">
        <v>0</v>
      </c>
      <c r="AB179" s="50">
        <v>0</v>
      </c>
      <c r="AC179" s="50">
        <v>7</v>
      </c>
      <c r="AD179" s="50">
        <v>559</v>
      </c>
      <c r="AE179" s="50">
        <v>3114</v>
      </c>
      <c r="AF179" s="50">
        <v>1689</v>
      </c>
      <c r="AG179" s="50">
        <v>10.4</v>
      </c>
      <c r="AH179" s="50">
        <v>58.1</v>
      </c>
      <c r="AI179" s="50">
        <v>31.5</v>
      </c>
      <c r="AJ179" s="48">
        <v>48.2</v>
      </c>
      <c r="AK179" s="50">
        <v>102</v>
      </c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48"/>
      <c r="ES179" s="50"/>
    </row>
    <row r="180" spans="1:149" x14ac:dyDescent="0.15">
      <c r="A180" s="44" t="s">
        <v>155</v>
      </c>
      <c r="B180" s="44" t="s">
        <v>156</v>
      </c>
      <c r="C180" s="44" t="s">
        <v>469</v>
      </c>
      <c r="D180">
        <v>1</v>
      </c>
      <c r="E180" s="50">
        <v>2587</v>
      </c>
      <c r="F180" s="50">
        <v>64</v>
      </c>
      <c r="G180" s="50">
        <v>97</v>
      </c>
      <c r="H180" s="50">
        <v>122</v>
      </c>
      <c r="I180" s="50">
        <v>172</v>
      </c>
      <c r="J180" s="50">
        <v>216</v>
      </c>
      <c r="K180" s="50">
        <v>88</v>
      </c>
      <c r="L180" s="50">
        <v>114</v>
      </c>
      <c r="M180" s="50">
        <v>102</v>
      </c>
      <c r="N180" s="50">
        <v>168</v>
      </c>
      <c r="O180" s="50">
        <v>225</v>
      </c>
      <c r="P180" s="50">
        <v>210</v>
      </c>
      <c r="Q180" s="50">
        <v>149</v>
      </c>
      <c r="R180" s="50">
        <v>139</v>
      </c>
      <c r="S180" s="50">
        <v>176</v>
      </c>
      <c r="T180" s="50">
        <v>186</v>
      </c>
      <c r="U180" s="50">
        <v>163</v>
      </c>
      <c r="V180" s="50">
        <v>114</v>
      </c>
      <c r="W180" s="50">
        <v>56</v>
      </c>
      <c r="X180" s="50">
        <v>20</v>
      </c>
      <c r="Y180" s="50">
        <v>6</v>
      </c>
      <c r="Z180" s="50">
        <v>0</v>
      </c>
      <c r="AA180" s="50">
        <v>0</v>
      </c>
      <c r="AB180" s="50">
        <v>0</v>
      </c>
      <c r="AC180" s="50">
        <v>0</v>
      </c>
      <c r="AD180" s="50">
        <v>283</v>
      </c>
      <c r="AE180" s="50">
        <v>1583</v>
      </c>
      <c r="AF180" s="50">
        <v>721</v>
      </c>
      <c r="AG180" s="50">
        <v>10.9</v>
      </c>
      <c r="AH180" s="50">
        <v>61.2</v>
      </c>
      <c r="AI180" s="50">
        <v>27.9</v>
      </c>
      <c r="AJ180" s="48">
        <v>46.3</v>
      </c>
      <c r="AK180" s="50">
        <v>0</v>
      </c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48"/>
      <c r="ES180" s="50"/>
    </row>
    <row r="181" spans="1:149" x14ac:dyDescent="0.15">
      <c r="A181" s="44" t="s">
        <v>155</v>
      </c>
      <c r="B181" s="44" t="s">
        <v>156</v>
      </c>
      <c r="C181" s="44" t="s">
        <v>469</v>
      </c>
      <c r="D181">
        <v>2</v>
      </c>
      <c r="E181" s="50">
        <v>2775</v>
      </c>
      <c r="F181" s="50">
        <v>63</v>
      </c>
      <c r="G181" s="50">
        <v>97</v>
      </c>
      <c r="H181" s="50">
        <v>116</v>
      </c>
      <c r="I181" s="50">
        <v>174</v>
      </c>
      <c r="J181" s="50">
        <v>188</v>
      </c>
      <c r="K181" s="50">
        <v>98</v>
      </c>
      <c r="L181" s="50">
        <v>84</v>
      </c>
      <c r="M181" s="50">
        <v>114</v>
      </c>
      <c r="N181" s="50">
        <v>166</v>
      </c>
      <c r="O181" s="50">
        <v>229</v>
      </c>
      <c r="P181" s="50">
        <v>199</v>
      </c>
      <c r="Q181" s="50">
        <v>133</v>
      </c>
      <c r="R181" s="50">
        <v>146</v>
      </c>
      <c r="S181" s="50">
        <v>198</v>
      </c>
      <c r="T181" s="50">
        <v>228</v>
      </c>
      <c r="U181" s="50">
        <v>194</v>
      </c>
      <c r="V181" s="50">
        <v>124</v>
      </c>
      <c r="W181" s="50">
        <v>107</v>
      </c>
      <c r="X181" s="50">
        <v>77</v>
      </c>
      <c r="Y181" s="50">
        <v>33</v>
      </c>
      <c r="Z181" s="50">
        <v>7</v>
      </c>
      <c r="AA181" s="50">
        <v>0</v>
      </c>
      <c r="AB181" s="50">
        <v>0</v>
      </c>
      <c r="AC181" s="50">
        <v>7</v>
      </c>
      <c r="AD181" s="50">
        <v>276</v>
      </c>
      <c r="AE181" s="50">
        <v>1531</v>
      </c>
      <c r="AF181" s="50">
        <v>968</v>
      </c>
      <c r="AG181" s="50">
        <v>9.9</v>
      </c>
      <c r="AH181" s="50">
        <v>55.2</v>
      </c>
      <c r="AI181" s="50">
        <v>34.9</v>
      </c>
      <c r="AJ181" s="48">
        <v>49.9</v>
      </c>
      <c r="AK181" s="50">
        <v>0</v>
      </c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48"/>
      <c r="ES181" s="50"/>
    </row>
    <row r="182" spans="1:149" x14ac:dyDescent="0.15">
      <c r="A182" s="44" t="s">
        <v>157</v>
      </c>
      <c r="B182" s="44" t="s">
        <v>158</v>
      </c>
      <c r="C182" s="44" t="s">
        <v>470</v>
      </c>
      <c r="D182">
        <v>0</v>
      </c>
      <c r="E182" s="50">
        <v>536</v>
      </c>
      <c r="F182" s="50">
        <v>7</v>
      </c>
      <c r="G182" s="50">
        <v>18</v>
      </c>
      <c r="H182" s="50">
        <v>19</v>
      </c>
      <c r="I182" s="50">
        <v>13</v>
      </c>
      <c r="J182" s="50">
        <v>23</v>
      </c>
      <c r="K182" s="50">
        <v>14</v>
      </c>
      <c r="L182" s="50">
        <v>20</v>
      </c>
      <c r="M182" s="50">
        <v>21</v>
      </c>
      <c r="N182" s="50">
        <v>29</v>
      </c>
      <c r="O182" s="50">
        <v>28</v>
      </c>
      <c r="P182" s="50">
        <v>34</v>
      </c>
      <c r="Q182" s="50">
        <v>35</v>
      </c>
      <c r="R182" s="50">
        <v>47</v>
      </c>
      <c r="S182" s="50">
        <v>54</v>
      </c>
      <c r="T182" s="50">
        <v>54</v>
      </c>
      <c r="U182" s="50">
        <v>46</v>
      </c>
      <c r="V182" s="50">
        <v>28</v>
      </c>
      <c r="W182" s="50">
        <v>25</v>
      </c>
      <c r="X182" s="50">
        <v>15</v>
      </c>
      <c r="Y182" s="50">
        <v>4</v>
      </c>
      <c r="Z182" s="50">
        <v>2</v>
      </c>
      <c r="AA182" s="50">
        <v>0</v>
      </c>
      <c r="AB182" s="50">
        <v>0</v>
      </c>
      <c r="AC182" s="50">
        <v>2</v>
      </c>
      <c r="AD182" s="50">
        <v>44</v>
      </c>
      <c r="AE182" s="50">
        <v>264</v>
      </c>
      <c r="AF182" s="50">
        <v>228</v>
      </c>
      <c r="AG182" s="50">
        <v>8.1999999999999993</v>
      </c>
      <c r="AH182" s="50">
        <v>49.3</v>
      </c>
      <c r="AI182" s="50">
        <v>42.5</v>
      </c>
      <c r="AJ182" s="48">
        <v>55.3</v>
      </c>
      <c r="AK182" s="50">
        <v>104</v>
      </c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48"/>
      <c r="ES182" s="50"/>
    </row>
    <row r="183" spans="1:149" x14ac:dyDescent="0.15">
      <c r="A183" s="44" t="s">
        <v>157</v>
      </c>
      <c r="B183" s="44" t="s">
        <v>158</v>
      </c>
      <c r="C183" s="44" t="s">
        <v>470</v>
      </c>
      <c r="D183">
        <v>1</v>
      </c>
      <c r="E183" s="50">
        <v>249</v>
      </c>
      <c r="F183" s="50">
        <v>3</v>
      </c>
      <c r="G183" s="50">
        <v>9</v>
      </c>
      <c r="H183" s="50">
        <v>6</v>
      </c>
      <c r="I183" s="50">
        <v>6</v>
      </c>
      <c r="J183" s="50">
        <v>11</v>
      </c>
      <c r="K183" s="50">
        <v>9</v>
      </c>
      <c r="L183" s="50">
        <v>13</v>
      </c>
      <c r="M183" s="50">
        <v>10</v>
      </c>
      <c r="N183" s="50">
        <v>17</v>
      </c>
      <c r="O183" s="50">
        <v>11</v>
      </c>
      <c r="P183" s="50">
        <v>16</v>
      </c>
      <c r="Q183" s="50">
        <v>15</v>
      </c>
      <c r="R183" s="50">
        <v>22</v>
      </c>
      <c r="S183" s="50">
        <v>26</v>
      </c>
      <c r="T183" s="50">
        <v>28</v>
      </c>
      <c r="U183" s="50">
        <v>20</v>
      </c>
      <c r="V183" s="50">
        <v>11</v>
      </c>
      <c r="W183" s="50">
        <v>10</v>
      </c>
      <c r="X183" s="50">
        <v>5</v>
      </c>
      <c r="Y183" s="50">
        <v>1</v>
      </c>
      <c r="Z183" s="50">
        <v>0</v>
      </c>
      <c r="AA183" s="50">
        <v>0</v>
      </c>
      <c r="AB183" s="50">
        <v>0</v>
      </c>
      <c r="AC183" s="50">
        <v>0</v>
      </c>
      <c r="AD183" s="50">
        <v>18</v>
      </c>
      <c r="AE183" s="50">
        <v>130</v>
      </c>
      <c r="AF183" s="50">
        <v>101</v>
      </c>
      <c r="AG183" s="50">
        <v>7.2</v>
      </c>
      <c r="AH183" s="50">
        <v>52.2</v>
      </c>
      <c r="AI183" s="50">
        <v>40.6</v>
      </c>
      <c r="AJ183" s="48">
        <v>53.9</v>
      </c>
      <c r="AK183" s="50">
        <v>0</v>
      </c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48"/>
      <c r="ES183" s="50"/>
    </row>
    <row r="184" spans="1:149" x14ac:dyDescent="0.15">
      <c r="A184" s="44" t="s">
        <v>157</v>
      </c>
      <c r="B184" s="44" t="s">
        <v>158</v>
      </c>
      <c r="C184" s="44" t="s">
        <v>470</v>
      </c>
      <c r="D184">
        <v>2</v>
      </c>
      <c r="E184" s="50">
        <v>287</v>
      </c>
      <c r="F184" s="50">
        <v>4</v>
      </c>
      <c r="G184" s="50">
        <v>9</v>
      </c>
      <c r="H184" s="50">
        <v>13</v>
      </c>
      <c r="I184" s="50">
        <v>7</v>
      </c>
      <c r="J184" s="50">
        <v>12</v>
      </c>
      <c r="K184" s="50">
        <v>5</v>
      </c>
      <c r="L184" s="50">
        <v>7</v>
      </c>
      <c r="M184" s="50">
        <v>11</v>
      </c>
      <c r="N184" s="50">
        <v>12</v>
      </c>
      <c r="O184" s="50">
        <v>17</v>
      </c>
      <c r="P184" s="50">
        <v>18</v>
      </c>
      <c r="Q184" s="50">
        <v>20</v>
      </c>
      <c r="R184" s="50">
        <v>25</v>
      </c>
      <c r="S184" s="50">
        <v>28</v>
      </c>
      <c r="T184" s="50">
        <v>26</v>
      </c>
      <c r="U184" s="50">
        <v>26</v>
      </c>
      <c r="V184" s="50">
        <v>17</v>
      </c>
      <c r="W184" s="50">
        <v>15</v>
      </c>
      <c r="X184" s="50">
        <v>10</v>
      </c>
      <c r="Y184" s="50">
        <v>3</v>
      </c>
      <c r="Z184" s="50">
        <v>2</v>
      </c>
      <c r="AA184" s="50">
        <v>0</v>
      </c>
      <c r="AB184" s="50">
        <v>0</v>
      </c>
      <c r="AC184" s="50">
        <v>2</v>
      </c>
      <c r="AD184" s="50">
        <v>26</v>
      </c>
      <c r="AE184" s="50">
        <v>134</v>
      </c>
      <c r="AF184" s="50">
        <v>127</v>
      </c>
      <c r="AG184" s="50">
        <v>9.1</v>
      </c>
      <c r="AH184" s="50">
        <v>46.7</v>
      </c>
      <c r="AI184" s="50">
        <v>44.3</v>
      </c>
      <c r="AJ184" s="48">
        <v>56.4</v>
      </c>
      <c r="AK184" s="50">
        <v>0</v>
      </c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48"/>
      <c r="ES184" s="50"/>
    </row>
    <row r="185" spans="1:149" x14ac:dyDescent="0.15">
      <c r="A185" s="44" t="s">
        <v>159</v>
      </c>
      <c r="B185" s="44" t="s">
        <v>160</v>
      </c>
      <c r="C185" s="44" t="s">
        <v>471</v>
      </c>
      <c r="D185">
        <v>0</v>
      </c>
      <c r="E185" s="50">
        <v>235</v>
      </c>
      <c r="F185" s="50">
        <v>6</v>
      </c>
      <c r="G185" s="50">
        <v>6</v>
      </c>
      <c r="H185" s="50">
        <v>7</v>
      </c>
      <c r="I185" s="50">
        <v>6</v>
      </c>
      <c r="J185" s="50">
        <v>3</v>
      </c>
      <c r="K185" s="50">
        <v>3</v>
      </c>
      <c r="L185" s="50">
        <v>6</v>
      </c>
      <c r="M185" s="50">
        <v>10</v>
      </c>
      <c r="N185" s="50">
        <v>7</v>
      </c>
      <c r="O185" s="50">
        <v>14</v>
      </c>
      <c r="P185" s="50">
        <v>14</v>
      </c>
      <c r="Q185" s="50">
        <v>12</v>
      </c>
      <c r="R185" s="50">
        <v>22</v>
      </c>
      <c r="S185" s="50">
        <v>13</v>
      </c>
      <c r="T185" s="50">
        <v>28</v>
      </c>
      <c r="U185" s="50">
        <v>26</v>
      </c>
      <c r="V185" s="50">
        <v>24</v>
      </c>
      <c r="W185" s="50">
        <v>19</v>
      </c>
      <c r="X185" s="50">
        <v>5</v>
      </c>
      <c r="Y185" s="50">
        <v>4</v>
      </c>
      <c r="Z185" s="50">
        <v>0</v>
      </c>
      <c r="AA185" s="50">
        <v>0</v>
      </c>
      <c r="AB185" s="50">
        <v>0</v>
      </c>
      <c r="AC185" s="50">
        <v>0</v>
      </c>
      <c r="AD185" s="50">
        <v>19</v>
      </c>
      <c r="AE185" s="50">
        <v>97</v>
      </c>
      <c r="AF185" s="50">
        <v>119</v>
      </c>
      <c r="AG185" s="50">
        <v>8.1</v>
      </c>
      <c r="AH185" s="50">
        <v>41.3</v>
      </c>
      <c r="AI185" s="50">
        <v>50.6</v>
      </c>
      <c r="AJ185" s="48">
        <v>59.6</v>
      </c>
      <c r="AK185" s="50">
        <v>99</v>
      </c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48"/>
      <c r="ES185" s="50"/>
    </row>
    <row r="186" spans="1:149" x14ac:dyDescent="0.15">
      <c r="A186" s="44" t="s">
        <v>159</v>
      </c>
      <c r="B186" s="44" t="s">
        <v>160</v>
      </c>
      <c r="C186" s="44" t="s">
        <v>471</v>
      </c>
      <c r="D186">
        <v>1</v>
      </c>
      <c r="E186" s="50">
        <v>112</v>
      </c>
      <c r="F186" s="50">
        <v>2</v>
      </c>
      <c r="G186" s="50">
        <v>3</v>
      </c>
      <c r="H186" s="50">
        <v>1</v>
      </c>
      <c r="I186" s="50">
        <v>3</v>
      </c>
      <c r="J186" s="50">
        <v>1</v>
      </c>
      <c r="K186" s="50">
        <v>1</v>
      </c>
      <c r="L186" s="50">
        <v>4</v>
      </c>
      <c r="M186" s="50">
        <v>6</v>
      </c>
      <c r="N186" s="50">
        <v>3</v>
      </c>
      <c r="O186" s="50">
        <v>9</v>
      </c>
      <c r="P186" s="50">
        <v>8</v>
      </c>
      <c r="Q186" s="50">
        <v>7</v>
      </c>
      <c r="R186" s="50">
        <v>13</v>
      </c>
      <c r="S186" s="50">
        <v>8</v>
      </c>
      <c r="T186" s="50">
        <v>13</v>
      </c>
      <c r="U186" s="50">
        <v>11</v>
      </c>
      <c r="V186" s="50">
        <v>12</v>
      </c>
      <c r="W186" s="50">
        <v>3</v>
      </c>
      <c r="X186" s="50">
        <v>3</v>
      </c>
      <c r="Y186" s="50">
        <v>1</v>
      </c>
      <c r="Z186" s="50">
        <v>0</v>
      </c>
      <c r="AA186" s="50">
        <v>0</v>
      </c>
      <c r="AB186" s="50">
        <v>0</v>
      </c>
      <c r="AC186" s="50">
        <v>0</v>
      </c>
      <c r="AD186" s="50">
        <v>6</v>
      </c>
      <c r="AE186" s="50">
        <v>55</v>
      </c>
      <c r="AF186" s="50">
        <v>51</v>
      </c>
      <c r="AG186" s="50">
        <v>5.4</v>
      </c>
      <c r="AH186" s="50">
        <v>49.1</v>
      </c>
      <c r="AI186" s="50">
        <v>45.5</v>
      </c>
      <c r="AJ186" s="48">
        <v>58.7</v>
      </c>
      <c r="AK186" s="50">
        <v>0</v>
      </c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48"/>
      <c r="ES186" s="50"/>
    </row>
    <row r="187" spans="1:149" x14ac:dyDescent="0.15">
      <c r="A187" s="44" t="s">
        <v>159</v>
      </c>
      <c r="B187" s="44" t="s">
        <v>160</v>
      </c>
      <c r="C187" s="44" t="s">
        <v>471</v>
      </c>
      <c r="D187">
        <v>2</v>
      </c>
      <c r="E187" s="50">
        <v>123</v>
      </c>
      <c r="F187" s="50">
        <v>4</v>
      </c>
      <c r="G187" s="50">
        <v>3</v>
      </c>
      <c r="H187" s="50">
        <v>6</v>
      </c>
      <c r="I187" s="50">
        <v>3</v>
      </c>
      <c r="J187" s="50">
        <v>2</v>
      </c>
      <c r="K187" s="50">
        <v>2</v>
      </c>
      <c r="L187" s="50">
        <v>2</v>
      </c>
      <c r="M187" s="50">
        <v>4</v>
      </c>
      <c r="N187" s="50">
        <v>4</v>
      </c>
      <c r="O187" s="50">
        <v>5</v>
      </c>
      <c r="P187" s="50">
        <v>6</v>
      </c>
      <c r="Q187" s="50">
        <v>5</v>
      </c>
      <c r="R187" s="50">
        <v>9</v>
      </c>
      <c r="S187" s="50">
        <v>5</v>
      </c>
      <c r="T187" s="50">
        <v>15</v>
      </c>
      <c r="U187" s="50">
        <v>15</v>
      </c>
      <c r="V187" s="50">
        <v>12</v>
      </c>
      <c r="W187" s="50">
        <v>16</v>
      </c>
      <c r="X187" s="50">
        <v>2</v>
      </c>
      <c r="Y187" s="50">
        <v>3</v>
      </c>
      <c r="Z187" s="50">
        <v>0</v>
      </c>
      <c r="AA187" s="50">
        <v>0</v>
      </c>
      <c r="AB187" s="50">
        <v>0</v>
      </c>
      <c r="AC187" s="50">
        <v>0</v>
      </c>
      <c r="AD187" s="50">
        <v>13</v>
      </c>
      <c r="AE187" s="50">
        <v>42</v>
      </c>
      <c r="AF187" s="50">
        <v>68</v>
      </c>
      <c r="AG187" s="50">
        <v>10.6</v>
      </c>
      <c r="AH187" s="50">
        <v>34.1</v>
      </c>
      <c r="AI187" s="50">
        <v>55.3</v>
      </c>
      <c r="AJ187" s="48">
        <v>60.5</v>
      </c>
      <c r="AK187" s="50">
        <v>0</v>
      </c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48"/>
      <c r="ES187" s="50"/>
    </row>
    <row r="188" spans="1:149" x14ac:dyDescent="0.15">
      <c r="A188" s="44" t="s">
        <v>161</v>
      </c>
      <c r="B188" s="44" t="s">
        <v>162</v>
      </c>
      <c r="C188" s="44" t="s">
        <v>472</v>
      </c>
      <c r="D188">
        <v>0</v>
      </c>
      <c r="E188" s="50">
        <v>115</v>
      </c>
      <c r="F188" s="50">
        <v>7</v>
      </c>
      <c r="G188" s="50">
        <v>14</v>
      </c>
      <c r="H188" s="50">
        <v>12</v>
      </c>
      <c r="I188" s="50">
        <v>8</v>
      </c>
      <c r="J188" s="50">
        <v>3</v>
      </c>
      <c r="K188" s="50">
        <v>4</v>
      </c>
      <c r="L188" s="50">
        <v>4</v>
      </c>
      <c r="M188" s="50">
        <v>5</v>
      </c>
      <c r="N188" s="50">
        <v>9</v>
      </c>
      <c r="O188" s="50">
        <v>6</v>
      </c>
      <c r="P188" s="50">
        <v>5</v>
      </c>
      <c r="Q188" s="50">
        <v>4</v>
      </c>
      <c r="R188" s="50">
        <v>5</v>
      </c>
      <c r="S188" s="50">
        <v>3</v>
      </c>
      <c r="T188" s="50">
        <v>3</v>
      </c>
      <c r="U188" s="50">
        <v>6</v>
      </c>
      <c r="V188" s="50">
        <v>6</v>
      </c>
      <c r="W188" s="50">
        <v>8</v>
      </c>
      <c r="X188" s="50">
        <v>2</v>
      </c>
      <c r="Y188" s="50">
        <v>1</v>
      </c>
      <c r="Z188" s="50">
        <v>0</v>
      </c>
      <c r="AA188" s="50">
        <v>0</v>
      </c>
      <c r="AB188" s="50">
        <v>0</v>
      </c>
      <c r="AC188" s="50">
        <v>0</v>
      </c>
      <c r="AD188" s="50">
        <v>33</v>
      </c>
      <c r="AE188" s="50">
        <v>53</v>
      </c>
      <c r="AF188" s="50">
        <v>29</v>
      </c>
      <c r="AG188" s="50">
        <v>28.7</v>
      </c>
      <c r="AH188" s="50">
        <v>46.1</v>
      </c>
      <c r="AI188" s="50">
        <v>25.2</v>
      </c>
      <c r="AJ188" s="48">
        <v>40.700000000000003</v>
      </c>
      <c r="AK188" s="50">
        <v>96</v>
      </c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48"/>
      <c r="ES188" s="50"/>
    </row>
    <row r="189" spans="1:149" x14ac:dyDescent="0.15">
      <c r="A189" s="44" t="s">
        <v>161</v>
      </c>
      <c r="B189" s="44" t="s">
        <v>162</v>
      </c>
      <c r="C189" s="44" t="s">
        <v>472</v>
      </c>
      <c r="D189">
        <v>1</v>
      </c>
      <c r="E189" s="50">
        <v>57</v>
      </c>
      <c r="F189" s="50">
        <v>4</v>
      </c>
      <c r="G189" s="50">
        <v>9</v>
      </c>
      <c r="H189" s="50">
        <v>6</v>
      </c>
      <c r="I189" s="50">
        <v>6</v>
      </c>
      <c r="J189" s="50">
        <v>0</v>
      </c>
      <c r="K189" s="50">
        <v>2</v>
      </c>
      <c r="L189" s="50">
        <v>2</v>
      </c>
      <c r="M189" s="50">
        <v>2</v>
      </c>
      <c r="N189" s="50">
        <v>5</v>
      </c>
      <c r="O189" s="50">
        <v>2</v>
      </c>
      <c r="P189" s="50">
        <v>2</v>
      </c>
      <c r="Q189" s="50">
        <v>4</v>
      </c>
      <c r="R189" s="50">
        <v>3</v>
      </c>
      <c r="S189" s="50">
        <v>3</v>
      </c>
      <c r="T189" s="50">
        <v>1</v>
      </c>
      <c r="U189" s="50">
        <v>0</v>
      </c>
      <c r="V189" s="50">
        <v>4</v>
      </c>
      <c r="W189" s="50">
        <v>1</v>
      </c>
      <c r="X189" s="50">
        <v>1</v>
      </c>
      <c r="Y189" s="50">
        <v>0</v>
      </c>
      <c r="Z189" s="50">
        <v>0</v>
      </c>
      <c r="AA189" s="50">
        <v>0</v>
      </c>
      <c r="AB189" s="50">
        <v>0</v>
      </c>
      <c r="AC189" s="50">
        <v>0</v>
      </c>
      <c r="AD189" s="50">
        <v>19</v>
      </c>
      <c r="AE189" s="50">
        <v>28</v>
      </c>
      <c r="AF189" s="50">
        <v>10</v>
      </c>
      <c r="AG189" s="50">
        <v>33.299999999999997</v>
      </c>
      <c r="AH189" s="50">
        <v>49.1</v>
      </c>
      <c r="AI189" s="50">
        <v>17.5</v>
      </c>
      <c r="AJ189" s="48">
        <v>35.9</v>
      </c>
      <c r="AK189" s="50">
        <v>0</v>
      </c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48"/>
      <c r="ES189" s="50"/>
    </row>
    <row r="190" spans="1:149" x14ac:dyDescent="0.15">
      <c r="A190" s="44" t="s">
        <v>161</v>
      </c>
      <c r="B190" s="44" t="s">
        <v>162</v>
      </c>
      <c r="C190" s="44" t="s">
        <v>472</v>
      </c>
      <c r="D190">
        <v>2</v>
      </c>
      <c r="E190" s="50">
        <v>58</v>
      </c>
      <c r="F190" s="50">
        <v>3</v>
      </c>
      <c r="G190" s="50">
        <v>5</v>
      </c>
      <c r="H190" s="50">
        <v>6</v>
      </c>
      <c r="I190" s="50">
        <v>2</v>
      </c>
      <c r="J190" s="50">
        <v>3</v>
      </c>
      <c r="K190" s="50">
        <v>2</v>
      </c>
      <c r="L190" s="50">
        <v>2</v>
      </c>
      <c r="M190" s="50">
        <v>3</v>
      </c>
      <c r="N190" s="50">
        <v>4</v>
      </c>
      <c r="O190" s="50">
        <v>4</v>
      </c>
      <c r="P190" s="50">
        <v>3</v>
      </c>
      <c r="Q190" s="50">
        <v>0</v>
      </c>
      <c r="R190" s="50">
        <v>2</v>
      </c>
      <c r="S190" s="50">
        <v>0</v>
      </c>
      <c r="T190" s="50">
        <v>2</v>
      </c>
      <c r="U190" s="50">
        <v>6</v>
      </c>
      <c r="V190" s="50">
        <v>2</v>
      </c>
      <c r="W190" s="50">
        <v>7</v>
      </c>
      <c r="X190" s="50">
        <v>1</v>
      </c>
      <c r="Y190" s="50">
        <v>1</v>
      </c>
      <c r="Z190" s="50">
        <v>0</v>
      </c>
      <c r="AA190" s="50">
        <v>0</v>
      </c>
      <c r="AB190" s="50">
        <v>0</v>
      </c>
      <c r="AC190" s="50">
        <v>0</v>
      </c>
      <c r="AD190" s="50">
        <v>14</v>
      </c>
      <c r="AE190" s="50">
        <v>25</v>
      </c>
      <c r="AF190" s="50">
        <v>19</v>
      </c>
      <c r="AG190" s="50">
        <v>24.1</v>
      </c>
      <c r="AH190" s="50">
        <v>43.1</v>
      </c>
      <c r="AI190" s="50">
        <v>32.799999999999997</v>
      </c>
      <c r="AJ190" s="48">
        <v>45.4</v>
      </c>
      <c r="AK190" s="50">
        <v>0</v>
      </c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48"/>
      <c r="ES190" s="50"/>
    </row>
    <row r="191" spans="1:149" x14ac:dyDescent="0.15">
      <c r="A191" s="44" t="s">
        <v>163</v>
      </c>
      <c r="B191" s="44" t="s">
        <v>164</v>
      </c>
      <c r="C191" s="44" t="s">
        <v>473</v>
      </c>
      <c r="D191">
        <v>0</v>
      </c>
      <c r="E191" s="50">
        <v>90</v>
      </c>
      <c r="F191" s="50">
        <v>1</v>
      </c>
      <c r="G191" s="50">
        <v>2</v>
      </c>
      <c r="H191" s="50">
        <v>5</v>
      </c>
      <c r="I191" s="50">
        <v>4</v>
      </c>
      <c r="J191" s="50">
        <v>4</v>
      </c>
      <c r="K191" s="50">
        <v>2</v>
      </c>
      <c r="L191" s="50">
        <v>0</v>
      </c>
      <c r="M191" s="50">
        <v>3</v>
      </c>
      <c r="N191" s="50">
        <v>1</v>
      </c>
      <c r="O191" s="50">
        <v>5</v>
      </c>
      <c r="P191" s="50">
        <v>9</v>
      </c>
      <c r="Q191" s="50">
        <v>5</v>
      </c>
      <c r="R191" s="50">
        <v>9</v>
      </c>
      <c r="S191" s="50">
        <v>5</v>
      </c>
      <c r="T191" s="50">
        <v>4</v>
      </c>
      <c r="U191" s="50">
        <v>3</v>
      </c>
      <c r="V191" s="50">
        <v>9</v>
      </c>
      <c r="W191" s="50">
        <v>10</v>
      </c>
      <c r="X191" s="50">
        <v>6</v>
      </c>
      <c r="Y191" s="50">
        <v>3</v>
      </c>
      <c r="Z191" s="50">
        <v>0</v>
      </c>
      <c r="AA191" s="50">
        <v>0</v>
      </c>
      <c r="AB191" s="50">
        <v>0</v>
      </c>
      <c r="AC191" s="50">
        <v>0</v>
      </c>
      <c r="AD191" s="50">
        <v>8</v>
      </c>
      <c r="AE191" s="50">
        <v>42</v>
      </c>
      <c r="AF191" s="50">
        <v>40</v>
      </c>
      <c r="AG191" s="50">
        <v>8.9</v>
      </c>
      <c r="AH191" s="50">
        <v>46.7</v>
      </c>
      <c r="AI191" s="50">
        <v>44.4</v>
      </c>
      <c r="AJ191" s="48">
        <v>58.9</v>
      </c>
      <c r="AK191" s="50">
        <v>98</v>
      </c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48"/>
      <c r="ES191" s="50"/>
    </row>
    <row r="192" spans="1:149" x14ac:dyDescent="0.15">
      <c r="A192" s="44" t="s">
        <v>163</v>
      </c>
      <c r="B192" s="44" t="s">
        <v>164</v>
      </c>
      <c r="C192" s="44" t="s">
        <v>473</v>
      </c>
      <c r="D192">
        <v>1</v>
      </c>
      <c r="E192" s="50">
        <v>44</v>
      </c>
      <c r="F192" s="50">
        <v>0</v>
      </c>
      <c r="G192" s="50">
        <v>2</v>
      </c>
      <c r="H192" s="50">
        <v>3</v>
      </c>
      <c r="I192" s="50">
        <v>2</v>
      </c>
      <c r="J192" s="50">
        <v>4</v>
      </c>
      <c r="K192" s="50">
        <v>0</v>
      </c>
      <c r="L192" s="50">
        <v>0</v>
      </c>
      <c r="M192" s="50">
        <v>2</v>
      </c>
      <c r="N192" s="50">
        <v>0</v>
      </c>
      <c r="O192" s="50">
        <v>2</v>
      </c>
      <c r="P192" s="50">
        <v>5</v>
      </c>
      <c r="Q192" s="50">
        <v>2</v>
      </c>
      <c r="R192" s="50">
        <v>4</v>
      </c>
      <c r="S192" s="50">
        <v>3</v>
      </c>
      <c r="T192" s="50">
        <v>3</v>
      </c>
      <c r="U192" s="50">
        <v>1</v>
      </c>
      <c r="V192" s="50">
        <v>2</v>
      </c>
      <c r="W192" s="50">
        <v>5</v>
      </c>
      <c r="X192" s="50">
        <v>3</v>
      </c>
      <c r="Y192" s="50">
        <v>1</v>
      </c>
      <c r="Z192" s="50">
        <v>0</v>
      </c>
      <c r="AA192" s="50">
        <v>0</v>
      </c>
      <c r="AB192" s="50">
        <v>0</v>
      </c>
      <c r="AC192" s="50">
        <v>0</v>
      </c>
      <c r="AD192" s="50">
        <v>5</v>
      </c>
      <c r="AE192" s="50">
        <v>21</v>
      </c>
      <c r="AF192" s="50">
        <v>18</v>
      </c>
      <c r="AG192" s="50">
        <v>11.4</v>
      </c>
      <c r="AH192" s="50">
        <v>47.7</v>
      </c>
      <c r="AI192" s="50">
        <v>40.9</v>
      </c>
      <c r="AJ192" s="48">
        <v>55.5</v>
      </c>
      <c r="AK192" s="50">
        <v>0</v>
      </c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48"/>
      <c r="ES192" s="50"/>
    </row>
    <row r="193" spans="1:149" x14ac:dyDescent="0.15">
      <c r="A193" s="44" t="s">
        <v>163</v>
      </c>
      <c r="B193" s="44" t="s">
        <v>164</v>
      </c>
      <c r="C193" s="44" t="s">
        <v>473</v>
      </c>
      <c r="D193">
        <v>2</v>
      </c>
      <c r="E193" s="50">
        <v>46</v>
      </c>
      <c r="F193" s="50">
        <v>1</v>
      </c>
      <c r="G193" s="50">
        <v>0</v>
      </c>
      <c r="H193" s="50">
        <v>2</v>
      </c>
      <c r="I193" s="50">
        <v>2</v>
      </c>
      <c r="J193" s="50">
        <v>0</v>
      </c>
      <c r="K193" s="50">
        <v>2</v>
      </c>
      <c r="L193" s="50">
        <v>0</v>
      </c>
      <c r="M193" s="50">
        <v>1</v>
      </c>
      <c r="N193" s="50">
        <v>1</v>
      </c>
      <c r="O193" s="50">
        <v>3</v>
      </c>
      <c r="P193" s="50">
        <v>4</v>
      </c>
      <c r="Q193" s="50">
        <v>3</v>
      </c>
      <c r="R193" s="50">
        <v>5</v>
      </c>
      <c r="S193" s="50">
        <v>2</v>
      </c>
      <c r="T193" s="50">
        <v>1</v>
      </c>
      <c r="U193" s="50">
        <v>2</v>
      </c>
      <c r="V193" s="50">
        <v>7</v>
      </c>
      <c r="W193" s="50">
        <v>5</v>
      </c>
      <c r="X193" s="50">
        <v>3</v>
      </c>
      <c r="Y193" s="50">
        <v>2</v>
      </c>
      <c r="Z193" s="50">
        <v>0</v>
      </c>
      <c r="AA193" s="50">
        <v>0</v>
      </c>
      <c r="AB193" s="50">
        <v>0</v>
      </c>
      <c r="AC193" s="50">
        <v>0</v>
      </c>
      <c r="AD193" s="50">
        <v>3</v>
      </c>
      <c r="AE193" s="50">
        <v>21</v>
      </c>
      <c r="AF193" s="50">
        <v>22</v>
      </c>
      <c r="AG193" s="50">
        <v>6.5</v>
      </c>
      <c r="AH193" s="50">
        <v>45.7</v>
      </c>
      <c r="AI193" s="50">
        <v>47.8</v>
      </c>
      <c r="AJ193" s="48">
        <v>62.2</v>
      </c>
      <c r="AK193" s="50">
        <v>0</v>
      </c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48"/>
      <c r="ES193" s="50"/>
    </row>
    <row r="194" spans="1:149" x14ac:dyDescent="0.15">
      <c r="A194" s="44" t="s">
        <v>165</v>
      </c>
      <c r="B194" s="44" t="s">
        <v>166</v>
      </c>
      <c r="C194" s="44" t="s">
        <v>413</v>
      </c>
      <c r="D194">
        <v>0</v>
      </c>
      <c r="E194" s="50">
        <v>106050</v>
      </c>
      <c r="F194" s="50">
        <v>3912</v>
      </c>
      <c r="G194" s="50">
        <v>3974</v>
      </c>
      <c r="H194" s="50">
        <v>3856</v>
      </c>
      <c r="I194" s="50">
        <v>4139</v>
      </c>
      <c r="J194" s="50">
        <v>5979</v>
      </c>
      <c r="K194" s="50">
        <v>6638</v>
      </c>
      <c r="L194" s="50">
        <v>6941</v>
      </c>
      <c r="M194" s="50">
        <v>7479</v>
      </c>
      <c r="N194" s="50">
        <v>8157</v>
      </c>
      <c r="O194" s="50">
        <v>8770</v>
      </c>
      <c r="P194" s="50">
        <v>7563</v>
      </c>
      <c r="Q194" s="50">
        <v>6415</v>
      </c>
      <c r="R194" s="50">
        <v>5380</v>
      </c>
      <c r="S194" s="50">
        <v>5842</v>
      </c>
      <c r="T194" s="50">
        <v>6449</v>
      </c>
      <c r="U194" s="50">
        <v>5381</v>
      </c>
      <c r="V194" s="50">
        <v>4142</v>
      </c>
      <c r="W194" s="50">
        <v>3088</v>
      </c>
      <c r="X194" s="50">
        <v>1436</v>
      </c>
      <c r="Y194" s="50">
        <v>433</v>
      </c>
      <c r="Z194" s="50">
        <v>69</v>
      </c>
      <c r="AA194" s="50">
        <v>7</v>
      </c>
      <c r="AB194" s="50">
        <v>0</v>
      </c>
      <c r="AC194" s="50">
        <v>76</v>
      </c>
      <c r="AD194" s="50">
        <v>11742</v>
      </c>
      <c r="AE194" s="50">
        <v>67461</v>
      </c>
      <c r="AF194" s="50">
        <v>26847</v>
      </c>
      <c r="AG194" s="50">
        <v>11.1</v>
      </c>
      <c r="AH194" s="50">
        <v>63.6</v>
      </c>
      <c r="AI194" s="50">
        <v>25.3</v>
      </c>
      <c r="AJ194" s="48">
        <v>45.9</v>
      </c>
      <c r="AK194" s="50">
        <v>109</v>
      </c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48"/>
      <c r="ES194" s="50"/>
    </row>
    <row r="195" spans="1:149" x14ac:dyDescent="0.15">
      <c r="A195" s="44" t="s">
        <v>165</v>
      </c>
      <c r="B195" s="44" t="s">
        <v>166</v>
      </c>
      <c r="C195" s="44" t="s">
        <v>413</v>
      </c>
      <c r="D195">
        <v>1</v>
      </c>
      <c r="E195" s="50">
        <v>48294</v>
      </c>
      <c r="F195" s="50">
        <v>1984</v>
      </c>
      <c r="G195" s="50">
        <v>2027</v>
      </c>
      <c r="H195" s="50">
        <v>1960</v>
      </c>
      <c r="I195" s="50">
        <v>2041</v>
      </c>
      <c r="J195" s="50">
        <v>2816</v>
      </c>
      <c r="K195" s="50">
        <v>2924</v>
      </c>
      <c r="L195" s="50">
        <v>3240</v>
      </c>
      <c r="M195" s="50">
        <v>3399</v>
      </c>
      <c r="N195" s="50">
        <v>3772</v>
      </c>
      <c r="O195" s="50">
        <v>4120</v>
      </c>
      <c r="P195" s="50">
        <v>3536</v>
      </c>
      <c r="Q195" s="50">
        <v>3073</v>
      </c>
      <c r="R195" s="50">
        <v>2505</v>
      </c>
      <c r="S195" s="50">
        <v>2720</v>
      </c>
      <c r="T195" s="50">
        <v>2926</v>
      </c>
      <c r="U195" s="50">
        <v>2247</v>
      </c>
      <c r="V195" s="50">
        <v>1528</v>
      </c>
      <c r="W195" s="50">
        <v>1061</v>
      </c>
      <c r="X195" s="50">
        <v>346</v>
      </c>
      <c r="Y195" s="50">
        <v>58</v>
      </c>
      <c r="Z195" s="50">
        <v>10</v>
      </c>
      <c r="AA195" s="50">
        <v>1</v>
      </c>
      <c r="AB195" s="50">
        <v>0</v>
      </c>
      <c r="AC195" s="50">
        <v>11</v>
      </c>
      <c r="AD195" s="50">
        <v>5971</v>
      </c>
      <c r="AE195" s="50">
        <v>31426</v>
      </c>
      <c r="AF195" s="50">
        <v>10897</v>
      </c>
      <c r="AG195" s="50">
        <v>12.4</v>
      </c>
      <c r="AH195" s="50">
        <v>65.099999999999994</v>
      </c>
      <c r="AI195" s="50">
        <v>22.6</v>
      </c>
      <c r="AJ195" s="48">
        <v>44.2</v>
      </c>
      <c r="AK195" s="50">
        <v>0</v>
      </c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48"/>
      <c r="ES195" s="50"/>
    </row>
    <row r="196" spans="1:149" x14ac:dyDescent="0.15">
      <c r="A196" s="44" t="s">
        <v>165</v>
      </c>
      <c r="B196" s="44" t="s">
        <v>166</v>
      </c>
      <c r="C196" s="44" t="s">
        <v>413</v>
      </c>
      <c r="D196">
        <v>2</v>
      </c>
      <c r="E196" s="50">
        <v>57756</v>
      </c>
      <c r="F196" s="50">
        <v>1928</v>
      </c>
      <c r="G196" s="50">
        <v>1947</v>
      </c>
      <c r="H196" s="50">
        <v>1896</v>
      </c>
      <c r="I196" s="50">
        <v>2098</v>
      </c>
      <c r="J196" s="50">
        <v>3163</v>
      </c>
      <c r="K196" s="50">
        <v>3714</v>
      </c>
      <c r="L196" s="50">
        <v>3701</v>
      </c>
      <c r="M196" s="50">
        <v>4080</v>
      </c>
      <c r="N196" s="50">
        <v>4385</v>
      </c>
      <c r="O196" s="50">
        <v>4650</v>
      </c>
      <c r="P196" s="50">
        <v>4027</v>
      </c>
      <c r="Q196" s="50">
        <v>3342</v>
      </c>
      <c r="R196" s="50">
        <v>2875</v>
      </c>
      <c r="S196" s="50">
        <v>3122</v>
      </c>
      <c r="T196" s="50">
        <v>3523</v>
      </c>
      <c r="U196" s="50">
        <v>3134</v>
      </c>
      <c r="V196" s="50">
        <v>2614</v>
      </c>
      <c r="W196" s="50">
        <v>2027</v>
      </c>
      <c r="X196" s="50">
        <v>1090</v>
      </c>
      <c r="Y196" s="50">
        <v>375</v>
      </c>
      <c r="Z196" s="50">
        <v>59</v>
      </c>
      <c r="AA196" s="50">
        <v>6</v>
      </c>
      <c r="AB196" s="50">
        <v>0</v>
      </c>
      <c r="AC196" s="50">
        <v>65</v>
      </c>
      <c r="AD196" s="50">
        <v>5771</v>
      </c>
      <c r="AE196" s="50">
        <v>36035</v>
      </c>
      <c r="AF196" s="50">
        <v>15950</v>
      </c>
      <c r="AG196" s="50">
        <v>10</v>
      </c>
      <c r="AH196" s="50">
        <v>62.4</v>
      </c>
      <c r="AI196" s="50">
        <v>27.6</v>
      </c>
      <c r="AJ196" s="48">
        <v>47.3</v>
      </c>
      <c r="AK196" s="50">
        <v>0</v>
      </c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48"/>
      <c r="ES196" s="50"/>
    </row>
    <row r="197" spans="1:149" x14ac:dyDescent="0.15">
      <c r="A197" s="44" t="s">
        <v>167</v>
      </c>
      <c r="B197" s="44" t="s">
        <v>168</v>
      </c>
      <c r="C197" s="44" t="s">
        <v>474</v>
      </c>
      <c r="D197">
        <v>0</v>
      </c>
      <c r="E197" s="50">
        <v>3457</v>
      </c>
      <c r="F197" s="50">
        <v>107</v>
      </c>
      <c r="G197" s="50">
        <v>153</v>
      </c>
      <c r="H197" s="50">
        <v>187</v>
      </c>
      <c r="I197" s="50">
        <v>144</v>
      </c>
      <c r="J197" s="50">
        <v>160</v>
      </c>
      <c r="K197" s="50">
        <v>212</v>
      </c>
      <c r="L197" s="50">
        <v>182</v>
      </c>
      <c r="M197" s="50">
        <v>241</v>
      </c>
      <c r="N197" s="50">
        <v>273</v>
      </c>
      <c r="O197" s="50">
        <v>302</v>
      </c>
      <c r="P197" s="50">
        <v>218</v>
      </c>
      <c r="Q197" s="50">
        <v>180</v>
      </c>
      <c r="R197" s="50">
        <v>175</v>
      </c>
      <c r="S197" s="50">
        <v>182</v>
      </c>
      <c r="T197" s="50">
        <v>225</v>
      </c>
      <c r="U197" s="50">
        <v>175</v>
      </c>
      <c r="V197" s="50">
        <v>142</v>
      </c>
      <c r="W197" s="50">
        <v>113</v>
      </c>
      <c r="X197" s="50">
        <v>69</v>
      </c>
      <c r="Y197" s="50">
        <v>15</v>
      </c>
      <c r="Z197" s="50">
        <v>2</v>
      </c>
      <c r="AA197" s="50">
        <v>0</v>
      </c>
      <c r="AB197" s="50">
        <v>0</v>
      </c>
      <c r="AC197" s="50">
        <v>2</v>
      </c>
      <c r="AD197" s="50">
        <v>447</v>
      </c>
      <c r="AE197" s="50">
        <v>2087</v>
      </c>
      <c r="AF197" s="50">
        <v>923</v>
      </c>
      <c r="AG197" s="50">
        <v>12.9</v>
      </c>
      <c r="AH197" s="50">
        <v>60.4</v>
      </c>
      <c r="AI197" s="50">
        <v>26.7</v>
      </c>
      <c r="AJ197" s="48">
        <v>46.1</v>
      </c>
      <c r="AK197" s="50">
        <v>100</v>
      </c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48"/>
      <c r="ES197" s="50"/>
    </row>
    <row r="198" spans="1:149" x14ac:dyDescent="0.15">
      <c r="A198" s="44" t="s">
        <v>167</v>
      </c>
      <c r="B198" s="44" t="s">
        <v>168</v>
      </c>
      <c r="C198" s="44" t="s">
        <v>474</v>
      </c>
      <c r="D198">
        <v>1</v>
      </c>
      <c r="E198" s="50">
        <v>1541</v>
      </c>
      <c r="F198" s="50">
        <v>52</v>
      </c>
      <c r="G198" s="50">
        <v>72</v>
      </c>
      <c r="H198" s="50">
        <v>98</v>
      </c>
      <c r="I198" s="50">
        <v>71</v>
      </c>
      <c r="J198" s="50">
        <v>71</v>
      </c>
      <c r="K198" s="50">
        <v>90</v>
      </c>
      <c r="L198" s="50">
        <v>86</v>
      </c>
      <c r="M198" s="50">
        <v>118</v>
      </c>
      <c r="N198" s="50">
        <v>109</v>
      </c>
      <c r="O198" s="50">
        <v>142</v>
      </c>
      <c r="P198" s="50">
        <v>104</v>
      </c>
      <c r="Q198" s="50">
        <v>86</v>
      </c>
      <c r="R198" s="50">
        <v>79</v>
      </c>
      <c r="S198" s="50">
        <v>78</v>
      </c>
      <c r="T198" s="50">
        <v>91</v>
      </c>
      <c r="U198" s="50">
        <v>83</v>
      </c>
      <c r="V198" s="50">
        <v>52</v>
      </c>
      <c r="W198" s="50">
        <v>37</v>
      </c>
      <c r="X198" s="50">
        <v>18</v>
      </c>
      <c r="Y198" s="50">
        <v>4</v>
      </c>
      <c r="Z198" s="50">
        <v>0</v>
      </c>
      <c r="AA198" s="50">
        <v>0</v>
      </c>
      <c r="AB198" s="50">
        <v>0</v>
      </c>
      <c r="AC198" s="50">
        <v>0</v>
      </c>
      <c r="AD198" s="50">
        <v>222</v>
      </c>
      <c r="AE198" s="50">
        <v>956</v>
      </c>
      <c r="AF198" s="50">
        <v>363</v>
      </c>
      <c r="AG198" s="50">
        <v>14.4</v>
      </c>
      <c r="AH198" s="50">
        <v>62</v>
      </c>
      <c r="AI198" s="50">
        <v>23.6</v>
      </c>
      <c r="AJ198" s="48">
        <v>44.3</v>
      </c>
      <c r="AK198" s="50">
        <v>0</v>
      </c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48"/>
      <c r="ES198" s="50"/>
    </row>
    <row r="199" spans="1:149" x14ac:dyDescent="0.15">
      <c r="A199" s="44" t="s">
        <v>167</v>
      </c>
      <c r="B199" s="44" t="s">
        <v>168</v>
      </c>
      <c r="C199" s="44" t="s">
        <v>474</v>
      </c>
      <c r="D199">
        <v>2</v>
      </c>
      <c r="E199" s="50">
        <v>1916</v>
      </c>
      <c r="F199" s="50">
        <v>55</v>
      </c>
      <c r="G199" s="50">
        <v>81</v>
      </c>
      <c r="H199" s="50">
        <v>89</v>
      </c>
      <c r="I199" s="50">
        <v>73</v>
      </c>
      <c r="J199" s="50">
        <v>89</v>
      </c>
      <c r="K199" s="50">
        <v>122</v>
      </c>
      <c r="L199" s="50">
        <v>96</v>
      </c>
      <c r="M199" s="50">
        <v>123</v>
      </c>
      <c r="N199" s="50">
        <v>164</v>
      </c>
      <c r="O199" s="50">
        <v>160</v>
      </c>
      <c r="P199" s="50">
        <v>114</v>
      </c>
      <c r="Q199" s="50">
        <v>94</v>
      </c>
      <c r="R199" s="50">
        <v>96</v>
      </c>
      <c r="S199" s="50">
        <v>104</v>
      </c>
      <c r="T199" s="50">
        <v>134</v>
      </c>
      <c r="U199" s="50">
        <v>92</v>
      </c>
      <c r="V199" s="50">
        <v>90</v>
      </c>
      <c r="W199" s="50">
        <v>76</v>
      </c>
      <c r="X199" s="50">
        <v>51</v>
      </c>
      <c r="Y199" s="50">
        <v>11</v>
      </c>
      <c r="Z199" s="50">
        <v>2</v>
      </c>
      <c r="AA199" s="50">
        <v>0</v>
      </c>
      <c r="AB199" s="50">
        <v>0</v>
      </c>
      <c r="AC199" s="50">
        <v>2</v>
      </c>
      <c r="AD199" s="50">
        <v>225</v>
      </c>
      <c r="AE199" s="50">
        <v>1131</v>
      </c>
      <c r="AF199" s="50">
        <v>560</v>
      </c>
      <c r="AG199" s="50">
        <v>11.7</v>
      </c>
      <c r="AH199" s="50">
        <v>59</v>
      </c>
      <c r="AI199" s="50">
        <v>29.2</v>
      </c>
      <c r="AJ199" s="48">
        <v>47.6</v>
      </c>
      <c r="AK199" s="50">
        <v>0</v>
      </c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48"/>
      <c r="ES199" s="50"/>
    </row>
    <row r="200" spans="1:149" x14ac:dyDescent="0.15">
      <c r="A200" s="44" t="s">
        <v>169</v>
      </c>
      <c r="B200" s="44" t="s">
        <v>170</v>
      </c>
      <c r="C200" s="44" t="s">
        <v>475</v>
      </c>
      <c r="D200">
        <v>0</v>
      </c>
      <c r="E200" s="50">
        <v>2296</v>
      </c>
      <c r="F200" s="50">
        <v>101</v>
      </c>
      <c r="G200" s="50">
        <v>104</v>
      </c>
      <c r="H200" s="50">
        <v>110</v>
      </c>
      <c r="I200" s="50">
        <v>81</v>
      </c>
      <c r="J200" s="50">
        <v>123</v>
      </c>
      <c r="K200" s="50">
        <v>138</v>
      </c>
      <c r="L200" s="50">
        <v>147</v>
      </c>
      <c r="M200" s="50">
        <v>152</v>
      </c>
      <c r="N200" s="50">
        <v>210</v>
      </c>
      <c r="O200" s="50">
        <v>208</v>
      </c>
      <c r="P200" s="50">
        <v>157</v>
      </c>
      <c r="Q200" s="50">
        <v>130</v>
      </c>
      <c r="R200" s="50">
        <v>84</v>
      </c>
      <c r="S200" s="50">
        <v>104</v>
      </c>
      <c r="T200" s="50">
        <v>132</v>
      </c>
      <c r="U200" s="50">
        <v>107</v>
      </c>
      <c r="V200" s="50">
        <v>94</v>
      </c>
      <c r="W200" s="50">
        <v>70</v>
      </c>
      <c r="X200" s="50">
        <v>35</v>
      </c>
      <c r="Y200" s="50">
        <v>8</v>
      </c>
      <c r="Z200" s="50">
        <v>1</v>
      </c>
      <c r="AA200" s="50">
        <v>0</v>
      </c>
      <c r="AB200" s="50">
        <v>0</v>
      </c>
      <c r="AC200" s="50">
        <v>1</v>
      </c>
      <c r="AD200" s="50">
        <v>315</v>
      </c>
      <c r="AE200" s="50">
        <v>1430</v>
      </c>
      <c r="AF200" s="50">
        <v>551</v>
      </c>
      <c r="AG200" s="50">
        <v>13.7</v>
      </c>
      <c r="AH200" s="50">
        <v>62.3</v>
      </c>
      <c r="AI200" s="50">
        <v>24</v>
      </c>
      <c r="AJ200" s="48">
        <v>44.5</v>
      </c>
      <c r="AK200" s="50">
        <v>104</v>
      </c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48"/>
      <c r="ES200" s="50"/>
    </row>
    <row r="201" spans="1:149" x14ac:dyDescent="0.15">
      <c r="A201" s="44" t="s">
        <v>169</v>
      </c>
      <c r="B201" s="44" t="s">
        <v>170</v>
      </c>
      <c r="C201" s="44" t="s">
        <v>475</v>
      </c>
      <c r="D201">
        <v>1</v>
      </c>
      <c r="E201" s="50">
        <v>1040</v>
      </c>
      <c r="F201" s="50">
        <v>48</v>
      </c>
      <c r="G201" s="50">
        <v>54</v>
      </c>
      <c r="H201" s="50">
        <v>63</v>
      </c>
      <c r="I201" s="50">
        <v>47</v>
      </c>
      <c r="J201" s="50">
        <v>56</v>
      </c>
      <c r="K201" s="50">
        <v>54</v>
      </c>
      <c r="L201" s="50">
        <v>68</v>
      </c>
      <c r="M201" s="50">
        <v>71</v>
      </c>
      <c r="N201" s="50">
        <v>91</v>
      </c>
      <c r="O201" s="50">
        <v>89</v>
      </c>
      <c r="P201" s="50">
        <v>81</v>
      </c>
      <c r="Q201" s="50">
        <v>60</v>
      </c>
      <c r="R201" s="50">
        <v>38</v>
      </c>
      <c r="S201" s="50">
        <v>53</v>
      </c>
      <c r="T201" s="50">
        <v>56</v>
      </c>
      <c r="U201" s="50">
        <v>41</v>
      </c>
      <c r="V201" s="50">
        <v>35</v>
      </c>
      <c r="W201" s="50">
        <v>26</v>
      </c>
      <c r="X201" s="50">
        <v>7</v>
      </c>
      <c r="Y201" s="50">
        <v>2</v>
      </c>
      <c r="Z201" s="50">
        <v>0</v>
      </c>
      <c r="AA201" s="50">
        <v>0</v>
      </c>
      <c r="AB201" s="50">
        <v>0</v>
      </c>
      <c r="AC201" s="50">
        <v>0</v>
      </c>
      <c r="AD201" s="50">
        <v>165</v>
      </c>
      <c r="AE201" s="50">
        <v>655</v>
      </c>
      <c r="AF201" s="50">
        <v>220</v>
      </c>
      <c r="AG201" s="50">
        <v>15.9</v>
      </c>
      <c r="AH201" s="50">
        <v>63</v>
      </c>
      <c r="AI201" s="50">
        <v>21.2</v>
      </c>
      <c r="AJ201" s="48">
        <v>42.5</v>
      </c>
      <c r="AK201" s="50">
        <v>0</v>
      </c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48"/>
      <c r="ES201" s="50"/>
    </row>
    <row r="202" spans="1:149" x14ac:dyDescent="0.15">
      <c r="A202" s="44" t="s">
        <v>169</v>
      </c>
      <c r="B202" s="44" t="s">
        <v>170</v>
      </c>
      <c r="C202" s="44" t="s">
        <v>475</v>
      </c>
      <c r="D202">
        <v>2</v>
      </c>
      <c r="E202" s="50">
        <v>1256</v>
      </c>
      <c r="F202" s="50">
        <v>53</v>
      </c>
      <c r="G202" s="50">
        <v>50</v>
      </c>
      <c r="H202" s="50">
        <v>47</v>
      </c>
      <c r="I202" s="50">
        <v>34</v>
      </c>
      <c r="J202" s="50">
        <v>67</v>
      </c>
      <c r="K202" s="50">
        <v>84</v>
      </c>
      <c r="L202" s="50">
        <v>79</v>
      </c>
      <c r="M202" s="50">
        <v>81</v>
      </c>
      <c r="N202" s="50">
        <v>119</v>
      </c>
      <c r="O202" s="50">
        <v>119</v>
      </c>
      <c r="P202" s="50">
        <v>76</v>
      </c>
      <c r="Q202" s="50">
        <v>70</v>
      </c>
      <c r="R202" s="50">
        <v>46</v>
      </c>
      <c r="S202" s="50">
        <v>51</v>
      </c>
      <c r="T202" s="50">
        <v>76</v>
      </c>
      <c r="U202" s="50">
        <v>66</v>
      </c>
      <c r="V202" s="50">
        <v>59</v>
      </c>
      <c r="W202" s="50">
        <v>44</v>
      </c>
      <c r="X202" s="50">
        <v>28</v>
      </c>
      <c r="Y202" s="50">
        <v>6</v>
      </c>
      <c r="Z202" s="50">
        <v>1</v>
      </c>
      <c r="AA202" s="50">
        <v>0</v>
      </c>
      <c r="AB202" s="50">
        <v>0</v>
      </c>
      <c r="AC202" s="50">
        <v>1</v>
      </c>
      <c r="AD202" s="50">
        <v>150</v>
      </c>
      <c r="AE202" s="50">
        <v>775</v>
      </c>
      <c r="AF202" s="50">
        <v>331</v>
      </c>
      <c r="AG202" s="50">
        <v>11.9</v>
      </c>
      <c r="AH202" s="50">
        <v>61.7</v>
      </c>
      <c r="AI202" s="50">
        <v>26.4</v>
      </c>
      <c r="AJ202" s="48">
        <v>46.2</v>
      </c>
      <c r="AK202" s="50">
        <v>0</v>
      </c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48"/>
      <c r="ES202" s="50"/>
    </row>
    <row r="203" spans="1:149" x14ac:dyDescent="0.15">
      <c r="A203" s="44" t="s">
        <v>171</v>
      </c>
      <c r="B203" s="44" t="s">
        <v>172</v>
      </c>
      <c r="C203" s="44" t="s">
        <v>476</v>
      </c>
      <c r="D203">
        <v>0</v>
      </c>
      <c r="E203" s="50">
        <v>2514</v>
      </c>
      <c r="F203" s="50">
        <v>132</v>
      </c>
      <c r="G203" s="50">
        <v>115</v>
      </c>
      <c r="H203" s="50">
        <v>134</v>
      </c>
      <c r="I203" s="50">
        <v>129</v>
      </c>
      <c r="J203" s="50">
        <v>125</v>
      </c>
      <c r="K203" s="50">
        <v>125</v>
      </c>
      <c r="L203" s="50">
        <v>135</v>
      </c>
      <c r="M203" s="50">
        <v>186</v>
      </c>
      <c r="N203" s="50">
        <v>198</v>
      </c>
      <c r="O203" s="50">
        <v>222</v>
      </c>
      <c r="P203" s="50">
        <v>180</v>
      </c>
      <c r="Q203" s="50">
        <v>157</v>
      </c>
      <c r="R203" s="50">
        <v>124</v>
      </c>
      <c r="S203" s="50">
        <v>124</v>
      </c>
      <c r="T203" s="50">
        <v>119</v>
      </c>
      <c r="U203" s="50">
        <v>100</v>
      </c>
      <c r="V203" s="50">
        <v>93</v>
      </c>
      <c r="W203" s="50">
        <v>61</v>
      </c>
      <c r="X203" s="50">
        <v>44</v>
      </c>
      <c r="Y203" s="50">
        <v>10</v>
      </c>
      <c r="Z203" s="50">
        <v>1</v>
      </c>
      <c r="AA203" s="50">
        <v>0</v>
      </c>
      <c r="AB203" s="50">
        <v>0</v>
      </c>
      <c r="AC203" s="50">
        <v>1</v>
      </c>
      <c r="AD203" s="50">
        <v>381</v>
      </c>
      <c r="AE203" s="50">
        <v>1581</v>
      </c>
      <c r="AF203" s="50">
        <v>552</v>
      </c>
      <c r="AG203" s="50">
        <v>15.2</v>
      </c>
      <c r="AH203" s="50">
        <v>62.9</v>
      </c>
      <c r="AI203" s="50">
        <v>22</v>
      </c>
      <c r="AJ203" s="48">
        <v>43.5</v>
      </c>
      <c r="AK203" s="50">
        <v>104</v>
      </c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48"/>
      <c r="ES203" s="50"/>
    </row>
    <row r="204" spans="1:149" x14ac:dyDescent="0.15">
      <c r="A204" s="44" t="s">
        <v>171</v>
      </c>
      <c r="B204" s="44" t="s">
        <v>172</v>
      </c>
      <c r="C204" s="44" t="s">
        <v>476</v>
      </c>
      <c r="D204">
        <v>1</v>
      </c>
      <c r="E204" s="50">
        <v>1145</v>
      </c>
      <c r="F204" s="50">
        <v>64</v>
      </c>
      <c r="G204" s="50">
        <v>51</v>
      </c>
      <c r="H204" s="50">
        <v>70</v>
      </c>
      <c r="I204" s="50">
        <v>68</v>
      </c>
      <c r="J204" s="50">
        <v>68</v>
      </c>
      <c r="K204" s="50">
        <v>52</v>
      </c>
      <c r="L204" s="50">
        <v>57</v>
      </c>
      <c r="M204" s="50">
        <v>81</v>
      </c>
      <c r="N204" s="50">
        <v>88</v>
      </c>
      <c r="O204" s="50">
        <v>97</v>
      </c>
      <c r="P204" s="50">
        <v>85</v>
      </c>
      <c r="Q204" s="50">
        <v>80</v>
      </c>
      <c r="R204" s="50">
        <v>63</v>
      </c>
      <c r="S204" s="50">
        <v>51</v>
      </c>
      <c r="T204" s="50">
        <v>60</v>
      </c>
      <c r="U204" s="50">
        <v>39</v>
      </c>
      <c r="V204" s="50">
        <v>34</v>
      </c>
      <c r="W204" s="50">
        <v>24</v>
      </c>
      <c r="X204" s="50">
        <v>11</v>
      </c>
      <c r="Y204" s="50">
        <v>2</v>
      </c>
      <c r="Z204" s="50">
        <v>0</v>
      </c>
      <c r="AA204" s="50">
        <v>0</v>
      </c>
      <c r="AB204" s="50">
        <v>0</v>
      </c>
      <c r="AC204" s="50">
        <v>0</v>
      </c>
      <c r="AD204" s="50">
        <v>185</v>
      </c>
      <c r="AE204" s="50">
        <v>739</v>
      </c>
      <c r="AF204" s="50">
        <v>221</v>
      </c>
      <c r="AG204" s="50">
        <v>16.2</v>
      </c>
      <c r="AH204" s="50">
        <v>64.5</v>
      </c>
      <c r="AI204" s="50">
        <v>19.3</v>
      </c>
      <c r="AJ204" s="48">
        <v>42</v>
      </c>
      <c r="AK204" s="50">
        <v>0</v>
      </c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48"/>
      <c r="ES204" s="50"/>
    </row>
    <row r="205" spans="1:149" x14ac:dyDescent="0.15">
      <c r="A205" s="44" t="s">
        <v>171</v>
      </c>
      <c r="B205" s="44" t="s">
        <v>172</v>
      </c>
      <c r="C205" s="44" t="s">
        <v>476</v>
      </c>
      <c r="D205">
        <v>2</v>
      </c>
      <c r="E205" s="50">
        <v>1369</v>
      </c>
      <c r="F205" s="50">
        <v>68</v>
      </c>
      <c r="G205" s="50">
        <v>64</v>
      </c>
      <c r="H205" s="50">
        <v>64</v>
      </c>
      <c r="I205" s="50">
        <v>61</v>
      </c>
      <c r="J205" s="50">
        <v>57</v>
      </c>
      <c r="K205" s="50">
        <v>73</v>
      </c>
      <c r="L205" s="50">
        <v>78</v>
      </c>
      <c r="M205" s="50">
        <v>105</v>
      </c>
      <c r="N205" s="50">
        <v>110</v>
      </c>
      <c r="O205" s="50">
        <v>125</v>
      </c>
      <c r="P205" s="50">
        <v>95</v>
      </c>
      <c r="Q205" s="50">
        <v>77</v>
      </c>
      <c r="R205" s="50">
        <v>61</v>
      </c>
      <c r="S205" s="50">
        <v>73</v>
      </c>
      <c r="T205" s="50">
        <v>59</v>
      </c>
      <c r="U205" s="50">
        <v>61</v>
      </c>
      <c r="V205" s="50">
        <v>59</v>
      </c>
      <c r="W205" s="50">
        <v>37</v>
      </c>
      <c r="X205" s="50">
        <v>33</v>
      </c>
      <c r="Y205" s="50">
        <v>8</v>
      </c>
      <c r="Z205" s="50">
        <v>1</v>
      </c>
      <c r="AA205" s="50">
        <v>0</v>
      </c>
      <c r="AB205" s="50">
        <v>0</v>
      </c>
      <c r="AC205" s="50">
        <v>1</v>
      </c>
      <c r="AD205" s="50">
        <v>196</v>
      </c>
      <c r="AE205" s="50">
        <v>842</v>
      </c>
      <c r="AF205" s="50">
        <v>331</v>
      </c>
      <c r="AG205" s="50">
        <v>14.3</v>
      </c>
      <c r="AH205" s="50">
        <v>61.5</v>
      </c>
      <c r="AI205" s="50">
        <v>24.2</v>
      </c>
      <c r="AJ205" s="48">
        <v>44.9</v>
      </c>
      <c r="AK205" s="50">
        <v>0</v>
      </c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48"/>
      <c r="ES205" s="50"/>
    </row>
    <row r="206" spans="1:149" x14ac:dyDescent="0.15">
      <c r="A206" s="44" t="s">
        <v>173</v>
      </c>
      <c r="B206" s="44" t="s">
        <v>174</v>
      </c>
      <c r="C206" s="44" t="s">
        <v>477</v>
      </c>
      <c r="D206">
        <v>0</v>
      </c>
      <c r="E206" s="50">
        <v>1991</v>
      </c>
      <c r="F206" s="50">
        <v>55</v>
      </c>
      <c r="G206" s="50">
        <v>60</v>
      </c>
      <c r="H206" s="50">
        <v>54</v>
      </c>
      <c r="I206" s="50">
        <v>69</v>
      </c>
      <c r="J206" s="50">
        <v>122</v>
      </c>
      <c r="K206" s="50">
        <v>173</v>
      </c>
      <c r="L206" s="50">
        <v>130</v>
      </c>
      <c r="M206" s="50">
        <v>141</v>
      </c>
      <c r="N206" s="50">
        <v>129</v>
      </c>
      <c r="O206" s="50">
        <v>160</v>
      </c>
      <c r="P206" s="50">
        <v>156</v>
      </c>
      <c r="Q206" s="50">
        <v>118</v>
      </c>
      <c r="R206" s="50">
        <v>95</v>
      </c>
      <c r="S206" s="50">
        <v>114</v>
      </c>
      <c r="T206" s="50">
        <v>117</v>
      </c>
      <c r="U206" s="50">
        <v>99</v>
      </c>
      <c r="V206" s="50">
        <v>87</v>
      </c>
      <c r="W206" s="50">
        <v>69</v>
      </c>
      <c r="X206" s="50">
        <v>30</v>
      </c>
      <c r="Y206" s="50">
        <v>11</v>
      </c>
      <c r="Z206" s="50">
        <v>2</v>
      </c>
      <c r="AA206" s="50">
        <v>0</v>
      </c>
      <c r="AB206" s="50">
        <v>0</v>
      </c>
      <c r="AC206" s="50">
        <v>2</v>
      </c>
      <c r="AD206" s="50">
        <v>169</v>
      </c>
      <c r="AE206" s="50">
        <v>1293</v>
      </c>
      <c r="AF206" s="50">
        <v>529</v>
      </c>
      <c r="AG206" s="50">
        <v>8.5</v>
      </c>
      <c r="AH206" s="50">
        <v>64.900000000000006</v>
      </c>
      <c r="AI206" s="50">
        <v>26.6</v>
      </c>
      <c r="AJ206" s="48">
        <v>47</v>
      </c>
      <c r="AK206" s="50">
        <v>102</v>
      </c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48"/>
      <c r="ES206" s="50"/>
    </row>
    <row r="207" spans="1:149" x14ac:dyDescent="0.15">
      <c r="A207" s="44" t="s">
        <v>173</v>
      </c>
      <c r="B207" s="44" t="s">
        <v>174</v>
      </c>
      <c r="C207" s="44" t="s">
        <v>477</v>
      </c>
      <c r="D207">
        <v>1</v>
      </c>
      <c r="E207" s="50">
        <v>885</v>
      </c>
      <c r="F207" s="50">
        <v>29</v>
      </c>
      <c r="G207" s="50">
        <v>32</v>
      </c>
      <c r="H207" s="50">
        <v>20</v>
      </c>
      <c r="I207" s="50">
        <v>34</v>
      </c>
      <c r="J207" s="50">
        <v>64</v>
      </c>
      <c r="K207" s="50">
        <v>61</v>
      </c>
      <c r="L207" s="50">
        <v>62</v>
      </c>
      <c r="M207" s="50">
        <v>61</v>
      </c>
      <c r="N207" s="50">
        <v>59</v>
      </c>
      <c r="O207" s="50">
        <v>72</v>
      </c>
      <c r="P207" s="50">
        <v>77</v>
      </c>
      <c r="Q207" s="50">
        <v>60</v>
      </c>
      <c r="R207" s="50">
        <v>48</v>
      </c>
      <c r="S207" s="50">
        <v>49</v>
      </c>
      <c r="T207" s="50">
        <v>54</v>
      </c>
      <c r="U207" s="50">
        <v>40</v>
      </c>
      <c r="V207" s="50">
        <v>27</v>
      </c>
      <c r="W207" s="50">
        <v>27</v>
      </c>
      <c r="X207" s="50">
        <v>7</v>
      </c>
      <c r="Y207" s="50">
        <v>1</v>
      </c>
      <c r="Z207" s="50">
        <v>1</v>
      </c>
      <c r="AA207" s="50">
        <v>0</v>
      </c>
      <c r="AB207" s="50">
        <v>0</v>
      </c>
      <c r="AC207" s="50">
        <v>1</v>
      </c>
      <c r="AD207" s="50">
        <v>81</v>
      </c>
      <c r="AE207" s="50">
        <v>598</v>
      </c>
      <c r="AF207" s="50">
        <v>206</v>
      </c>
      <c r="AG207" s="50">
        <v>9.1999999999999993</v>
      </c>
      <c r="AH207" s="50">
        <v>67.599999999999994</v>
      </c>
      <c r="AI207" s="50">
        <v>23.3</v>
      </c>
      <c r="AJ207" s="48">
        <v>45.6</v>
      </c>
      <c r="AK207" s="50">
        <v>0</v>
      </c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48"/>
      <c r="ES207" s="50"/>
    </row>
    <row r="208" spans="1:149" x14ac:dyDescent="0.15">
      <c r="A208" s="44" t="s">
        <v>173</v>
      </c>
      <c r="B208" s="44" t="s">
        <v>174</v>
      </c>
      <c r="C208" s="44" t="s">
        <v>477</v>
      </c>
      <c r="D208">
        <v>2</v>
      </c>
      <c r="E208" s="50">
        <v>1106</v>
      </c>
      <c r="F208" s="50">
        <v>26</v>
      </c>
      <c r="G208" s="50">
        <v>28</v>
      </c>
      <c r="H208" s="50">
        <v>34</v>
      </c>
      <c r="I208" s="50">
        <v>35</v>
      </c>
      <c r="J208" s="50">
        <v>58</v>
      </c>
      <c r="K208" s="50">
        <v>112</v>
      </c>
      <c r="L208" s="50">
        <v>68</v>
      </c>
      <c r="M208" s="50">
        <v>80</v>
      </c>
      <c r="N208" s="50">
        <v>70</v>
      </c>
      <c r="O208" s="50">
        <v>88</v>
      </c>
      <c r="P208" s="50">
        <v>79</v>
      </c>
      <c r="Q208" s="50">
        <v>58</v>
      </c>
      <c r="R208" s="50">
        <v>47</v>
      </c>
      <c r="S208" s="50">
        <v>65</v>
      </c>
      <c r="T208" s="50">
        <v>63</v>
      </c>
      <c r="U208" s="50">
        <v>59</v>
      </c>
      <c r="V208" s="50">
        <v>60</v>
      </c>
      <c r="W208" s="50">
        <v>42</v>
      </c>
      <c r="X208" s="50">
        <v>23</v>
      </c>
      <c r="Y208" s="50">
        <v>10</v>
      </c>
      <c r="Z208" s="50">
        <v>1</v>
      </c>
      <c r="AA208" s="50">
        <v>0</v>
      </c>
      <c r="AB208" s="50">
        <v>0</v>
      </c>
      <c r="AC208" s="50">
        <v>1</v>
      </c>
      <c r="AD208" s="50">
        <v>88</v>
      </c>
      <c r="AE208" s="50">
        <v>695</v>
      </c>
      <c r="AF208" s="50">
        <v>323</v>
      </c>
      <c r="AG208" s="50">
        <v>8</v>
      </c>
      <c r="AH208" s="50">
        <v>62.8</v>
      </c>
      <c r="AI208" s="50">
        <v>29.2</v>
      </c>
      <c r="AJ208" s="48">
        <v>48.2</v>
      </c>
      <c r="AK208" s="50">
        <v>0</v>
      </c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48"/>
      <c r="ES208" s="50"/>
    </row>
    <row r="209" spans="1:149" x14ac:dyDescent="0.15">
      <c r="A209" s="44" t="s">
        <v>175</v>
      </c>
      <c r="B209" s="44" t="s">
        <v>176</v>
      </c>
      <c r="C209" s="44" t="s">
        <v>478</v>
      </c>
      <c r="D209">
        <v>0</v>
      </c>
      <c r="E209" s="50">
        <v>4883</v>
      </c>
      <c r="F209" s="50">
        <v>191</v>
      </c>
      <c r="G209" s="50">
        <v>175</v>
      </c>
      <c r="H209" s="50">
        <v>184</v>
      </c>
      <c r="I209" s="50">
        <v>185</v>
      </c>
      <c r="J209" s="50">
        <v>314</v>
      </c>
      <c r="K209" s="50">
        <v>384</v>
      </c>
      <c r="L209" s="50">
        <v>361</v>
      </c>
      <c r="M209" s="50">
        <v>381</v>
      </c>
      <c r="N209" s="50">
        <v>454</v>
      </c>
      <c r="O209" s="50">
        <v>392</v>
      </c>
      <c r="P209" s="50">
        <v>364</v>
      </c>
      <c r="Q209" s="50">
        <v>311</v>
      </c>
      <c r="R209" s="50">
        <v>232</v>
      </c>
      <c r="S209" s="50">
        <v>222</v>
      </c>
      <c r="T209" s="50">
        <v>267</v>
      </c>
      <c r="U209" s="50">
        <v>175</v>
      </c>
      <c r="V209" s="50">
        <v>116</v>
      </c>
      <c r="W209" s="50">
        <v>101</v>
      </c>
      <c r="X209" s="50">
        <v>56</v>
      </c>
      <c r="Y209" s="50">
        <v>15</v>
      </c>
      <c r="Z209" s="50">
        <v>3</v>
      </c>
      <c r="AA209" s="50">
        <v>0</v>
      </c>
      <c r="AB209" s="50">
        <v>0</v>
      </c>
      <c r="AC209" s="50">
        <v>3</v>
      </c>
      <c r="AD209" s="50">
        <v>550</v>
      </c>
      <c r="AE209" s="50">
        <v>3378</v>
      </c>
      <c r="AF209" s="50">
        <v>955</v>
      </c>
      <c r="AG209" s="50">
        <v>11.3</v>
      </c>
      <c r="AH209" s="50">
        <v>69.2</v>
      </c>
      <c r="AI209" s="50">
        <v>19.600000000000001</v>
      </c>
      <c r="AJ209" s="48">
        <v>43.2</v>
      </c>
      <c r="AK209" s="50">
        <v>100</v>
      </c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48"/>
      <c r="ES209" s="50"/>
    </row>
    <row r="210" spans="1:149" x14ac:dyDescent="0.15">
      <c r="A210" s="44" t="s">
        <v>175</v>
      </c>
      <c r="B210" s="44" t="s">
        <v>176</v>
      </c>
      <c r="C210" s="44" t="s">
        <v>478</v>
      </c>
      <c r="D210">
        <v>1</v>
      </c>
      <c r="E210" s="50">
        <v>2130</v>
      </c>
      <c r="F210" s="50">
        <v>98</v>
      </c>
      <c r="G210" s="50">
        <v>94</v>
      </c>
      <c r="H210" s="50">
        <v>88</v>
      </c>
      <c r="I210" s="50">
        <v>82</v>
      </c>
      <c r="J210" s="50">
        <v>136</v>
      </c>
      <c r="K210" s="50">
        <v>168</v>
      </c>
      <c r="L210" s="50">
        <v>148</v>
      </c>
      <c r="M210" s="50">
        <v>161</v>
      </c>
      <c r="N210" s="50">
        <v>197</v>
      </c>
      <c r="O210" s="50">
        <v>164</v>
      </c>
      <c r="P210" s="50">
        <v>155</v>
      </c>
      <c r="Q210" s="50">
        <v>150</v>
      </c>
      <c r="R210" s="50">
        <v>107</v>
      </c>
      <c r="S210" s="50">
        <v>95</v>
      </c>
      <c r="T210" s="50">
        <v>123</v>
      </c>
      <c r="U210" s="50">
        <v>75</v>
      </c>
      <c r="V210" s="50">
        <v>44</v>
      </c>
      <c r="W210" s="50">
        <v>33</v>
      </c>
      <c r="X210" s="50">
        <v>10</v>
      </c>
      <c r="Y210" s="50">
        <v>2</v>
      </c>
      <c r="Z210" s="50">
        <v>0</v>
      </c>
      <c r="AA210" s="50">
        <v>0</v>
      </c>
      <c r="AB210" s="50">
        <v>0</v>
      </c>
      <c r="AC210" s="50">
        <v>0</v>
      </c>
      <c r="AD210" s="50">
        <v>280</v>
      </c>
      <c r="AE210" s="50">
        <v>1468</v>
      </c>
      <c r="AF210" s="50">
        <v>382</v>
      </c>
      <c r="AG210" s="50">
        <v>13.1</v>
      </c>
      <c r="AH210" s="50">
        <v>68.900000000000006</v>
      </c>
      <c r="AI210" s="50">
        <v>17.899999999999999</v>
      </c>
      <c r="AJ210" s="48">
        <v>41.9</v>
      </c>
      <c r="AK210" s="50">
        <v>0</v>
      </c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48"/>
      <c r="ES210" s="50"/>
    </row>
    <row r="211" spans="1:149" x14ac:dyDescent="0.15">
      <c r="A211" s="44" t="s">
        <v>175</v>
      </c>
      <c r="B211" s="44" t="s">
        <v>176</v>
      </c>
      <c r="C211" s="44" t="s">
        <v>478</v>
      </c>
      <c r="D211">
        <v>2</v>
      </c>
      <c r="E211" s="50">
        <v>2753</v>
      </c>
      <c r="F211" s="50">
        <v>93</v>
      </c>
      <c r="G211" s="50">
        <v>81</v>
      </c>
      <c r="H211" s="50">
        <v>96</v>
      </c>
      <c r="I211" s="50">
        <v>103</v>
      </c>
      <c r="J211" s="50">
        <v>178</v>
      </c>
      <c r="K211" s="50">
        <v>216</v>
      </c>
      <c r="L211" s="50">
        <v>213</v>
      </c>
      <c r="M211" s="50">
        <v>220</v>
      </c>
      <c r="N211" s="50">
        <v>257</v>
      </c>
      <c r="O211" s="50">
        <v>228</v>
      </c>
      <c r="P211" s="50">
        <v>209</v>
      </c>
      <c r="Q211" s="50">
        <v>161</v>
      </c>
      <c r="R211" s="50">
        <v>125</v>
      </c>
      <c r="S211" s="50">
        <v>127</v>
      </c>
      <c r="T211" s="50">
        <v>144</v>
      </c>
      <c r="U211" s="50">
        <v>100</v>
      </c>
      <c r="V211" s="50">
        <v>72</v>
      </c>
      <c r="W211" s="50">
        <v>68</v>
      </c>
      <c r="X211" s="50">
        <v>46</v>
      </c>
      <c r="Y211" s="50">
        <v>13</v>
      </c>
      <c r="Z211" s="50">
        <v>3</v>
      </c>
      <c r="AA211" s="50">
        <v>0</v>
      </c>
      <c r="AB211" s="50">
        <v>0</v>
      </c>
      <c r="AC211" s="50">
        <v>3</v>
      </c>
      <c r="AD211" s="50">
        <v>270</v>
      </c>
      <c r="AE211" s="50">
        <v>1910</v>
      </c>
      <c r="AF211" s="50">
        <v>573</v>
      </c>
      <c r="AG211" s="50">
        <v>9.8000000000000007</v>
      </c>
      <c r="AH211" s="50">
        <v>69.400000000000006</v>
      </c>
      <c r="AI211" s="50">
        <v>20.8</v>
      </c>
      <c r="AJ211" s="48">
        <v>44.2</v>
      </c>
      <c r="AK211" s="50">
        <v>0</v>
      </c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48"/>
      <c r="ES211" s="50"/>
    </row>
    <row r="212" spans="1:149" x14ac:dyDescent="0.15">
      <c r="A212" s="44" t="s">
        <v>177</v>
      </c>
      <c r="B212" s="44" t="s">
        <v>178</v>
      </c>
      <c r="C212" s="44" t="s">
        <v>479</v>
      </c>
      <c r="D212">
        <v>0</v>
      </c>
      <c r="E212" s="50">
        <v>3039</v>
      </c>
      <c r="F212" s="50">
        <v>161</v>
      </c>
      <c r="G212" s="50">
        <v>127</v>
      </c>
      <c r="H212" s="50">
        <v>127</v>
      </c>
      <c r="I212" s="50">
        <v>110</v>
      </c>
      <c r="J212" s="50">
        <v>185</v>
      </c>
      <c r="K212" s="50">
        <v>220</v>
      </c>
      <c r="L212" s="50">
        <v>241</v>
      </c>
      <c r="M212" s="50">
        <v>294</v>
      </c>
      <c r="N212" s="50">
        <v>294</v>
      </c>
      <c r="O212" s="50">
        <v>277</v>
      </c>
      <c r="P212" s="50">
        <v>203</v>
      </c>
      <c r="Q212" s="50">
        <v>165</v>
      </c>
      <c r="R212" s="50">
        <v>133</v>
      </c>
      <c r="S212" s="50">
        <v>112</v>
      </c>
      <c r="T212" s="50">
        <v>123</v>
      </c>
      <c r="U212" s="50">
        <v>92</v>
      </c>
      <c r="V212" s="50">
        <v>82</v>
      </c>
      <c r="W212" s="50">
        <v>52</v>
      </c>
      <c r="X212" s="50">
        <v>29</v>
      </c>
      <c r="Y212" s="50">
        <v>10</v>
      </c>
      <c r="Z212" s="50">
        <v>1</v>
      </c>
      <c r="AA212" s="50">
        <v>1</v>
      </c>
      <c r="AB212" s="50">
        <v>0</v>
      </c>
      <c r="AC212" s="50">
        <v>2</v>
      </c>
      <c r="AD212" s="50">
        <v>415</v>
      </c>
      <c r="AE212" s="50">
        <v>2122</v>
      </c>
      <c r="AF212" s="50">
        <v>502</v>
      </c>
      <c r="AG212" s="50">
        <v>13.7</v>
      </c>
      <c r="AH212" s="50">
        <v>69.8</v>
      </c>
      <c r="AI212" s="50">
        <v>16.5</v>
      </c>
      <c r="AJ212" s="48">
        <v>41.2</v>
      </c>
      <c r="AK212" s="50">
        <v>109</v>
      </c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48"/>
      <c r="ES212" s="50"/>
    </row>
    <row r="213" spans="1:149" x14ac:dyDescent="0.15">
      <c r="A213" s="44" t="s">
        <v>177</v>
      </c>
      <c r="B213" s="44" t="s">
        <v>178</v>
      </c>
      <c r="C213" s="44" t="s">
        <v>479</v>
      </c>
      <c r="D213">
        <v>1</v>
      </c>
      <c r="E213" s="50">
        <v>1311</v>
      </c>
      <c r="F213" s="50">
        <v>81</v>
      </c>
      <c r="G213" s="50">
        <v>73</v>
      </c>
      <c r="H213" s="50">
        <v>65</v>
      </c>
      <c r="I213" s="50">
        <v>55</v>
      </c>
      <c r="J213" s="50">
        <v>65</v>
      </c>
      <c r="K213" s="50">
        <v>94</v>
      </c>
      <c r="L213" s="50">
        <v>107</v>
      </c>
      <c r="M213" s="50">
        <v>117</v>
      </c>
      <c r="N213" s="50">
        <v>128</v>
      </c>
      <c r="O213" s="50">
        <v>115</v>
      </c>
      <c r="P213" s="50">
        <v>86</v>
      </c>
      <c r="Q213" s="50">
        <v>79</v>
      </c>
      <c r="R213" s="50">
        <v>59</v>
      </c>
      <c r="S213" s="50">
        <v>52</v>
      </c>
      <c r="T213" s="50">
        <v>52</v>
      </c>
      <c r="U213" s="50">
        <v>35</v>
      </c>
      <c r="V213" s="50">
        <v>25</v>
      </c>
      <c r="W213" s="50">
        <v>16</v>
      </c>
      <c r="X213" s="50">
        <v>7</v>
      </c>
      <c r="Y213" s="50">
        <v>0</v>
      </c>
      <c r="Z213" s="50">
        <v>0</v>
      </c>
      <c r="AA213" s="50">
        <v>0</v>
      </c>
      <c r="AB213" s="50">
        <v>0</v>
      </c>
      <c r="AC213" s="50">
        <v>0</v>
      </c>
      <c r="AD213" s="50">
        <v>219</v>
      </c>
      <c r="AE213" s="50">
        <v>905</v>
      </c>
      <c r="AF213" s="50">
        <v>187</v>
      </c>
      <c r="AG213" s="50">
        <v>16.7</v>
      </c>
      <c r="AH213" s="50">
        <v>69</v>
      </c>
      <c r="AI213" s="50">
        <v>14.3</v>
      </c>
      <c r="AJ213" s="48">
        <v>39.200000000000003</v>
      </c>
      <c r="AK213" s="50">
        <v>0</v>
      </c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48"/>
      <c r="ES213" s="50"/>
    </row>
    <row r="214" spans="1:149" x14ac:dyDescent="0.15">
      <c r="A214" s="44" t="s">
        <v>177</v>
      </c>
      <c r="B214" s="44" t="s">
        <v>178</v>
      </c>
      <c r="C214" s="44" t="s">
        <v>479</v>
      </c>
      <c r="D214">
        <v>2</v>
      </c>
      <c r="E214" s="50">
        <v>1728</v>
      </c>
      <c r="F214" s="50">
        <v>80</v>
      </c>
      <c r="G214" s="50">
        <v>54</v>
      </c>
      <c r="H214" s="50">
        <v>62</v>
      </c>
      <c r="I214" s="50">
        <v>55</v>
      </c>
      <c r="J214" s="50">
        <v>120</v>
      </c>
      <c r="K214" s="50">
        <v>126</v>
      </c>
      <c r="L214" s="50">
        <v>134</v>
      </c>
      <c r="M214" s="50">
        <v>177</v>
      </c>
      <c r="N214" s="50">
        <v>166</v>
      </c>
      <c r="O214" s="50">
        <v>162</v>
      </c>
      <c r="P214" s="50">
        <v>117</v>
      </c>
      <c r="Q214" s="50">
        <v>86</v>
      </c>
      <c r="R214" s="50">
        <v>74</v>
      </c>
      <c r="S214" s="50">
        <v>60</v>
      </c>
      <c r="T214" s="50">
        <v>71</v>
      </c>
      <c r="U214" s="50">
        <v>57</v>
      </c>
      <c r="V214" s="50">
        <v>57</v>
      </c>
      <c r="W214" s="50">
        <v>36</v>
      </c>
      <c r="X214" s="50">
        <v>22</v>
      </c>
      <c r="Y214" s="50">
        <v>10</v>
      </c>
      <c r="Z214" s="50">
        <v>1</v>
      </c>
      <c r="AA214" s="50">
        <v>1</v>
      </c>
      <c r="AB214" s="50">
        <v>0</v>
      </c>
      <c r="AC214" s="50">
        <v>2</v>
      </c>
      <c r="AD214" s="50">
        <v>196</v>
      </c>
      <c r="AE214" s="50">
        <v>1217</v>
      </c>
      <c r="AF214" s="50">
        <v>315</v>
      </c>
      <c r="AG214" s="50">
        <v>11.3</v>
      </c>
      <c r="AH214" s="50">
        <v>70.400000000000006</v>
      </c>
      <c r="AI214" s="50">
        <v>18.2</v>
      </c>
      <c r="AJ214" s="48">
        <v>42.7</v>
      </c>
      <c r="AK214" s="50">
        <v>0</v>
      </c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48"/>
      <c r="ES214" s="50"/>
    </row>
    <row r="215" spans="1:149" x14ac:dyDescent="0.15">
      <c r="A215" s="44" t="s">
        <v>179</v>
      </c>
      <c r="B215" s="44" t="s">
        <v>180</v>
      </c>
      <c r="C215" s="44" t="s">
        <v>480</v>
      </c>
      <c r="D215">
        <v>0</v>
      </c>
      <c r="E215" s="50">
        <v>3348</v>
      </c>
      <c r="F215" s="50">
        <v>143</v>
      </c>
      <c r="G215" s="50">
        <v>154</v>
      </c>
      <c r="H215" s="50">
        <v>134</v>
      </c>
      <c r="I215" s="50">
        <v>129</v>
      </c>
      <c r="J215" s="50">
        <v>207</v>
      </c>
      <c r="K215" s="50">
        <v>203</v>
      </c>
      <c r="L215" s="50">
        <v>239</v>
      </c>
      <c r="M215" s="50">
        <v>263</v>
      </c>
      <c r="N215" s="50">
        <v>295</v>
      </c>
      <c r="O215" s="50">
        <v>280</v>
      </c>
      <c r="P215" s="50">
        <v>280</v>
      </c>
      <c r="Q215" s="50">
        <v>186</v>
      </c>
      <c r="R215" s="50">
        <v>178</v>
      </c>
      <c r="S215" s="50">
        <v>169</v>
      </c>
      <c r="T215" s="50">
        <v>154</v>
      </c>
      <c r="U215" s="50">
        <v>100</v>
      </c>
      <c r="V215" s="50">
        <v>99</v>
      </c>
      <c r="W215" s="50">
        <v>70</v>
      </c>
      <c r="X215" s="50">
        <v>45</v>
      </c>
      <c r="Y215" s="50">
        <v>16</v>
      </c>
      <c r="Z215" s="50">
        <v>3</v>
      </c>
      <c r="AA215" s="50">
        <v>1</v>
      </c>
      <c r="AB215" s="50">
        <v>0</v>
      </c>
      <c r="AC215" s="50">
        <v>4</v>
      </c>
      <c r="AD215" s="50">
        <v>431</v>
      </c>
      <c r="AE215" s="50">
        <v>2260</v>
      </c>
      <c r="AF215" s="50">
        <v>657</v>
      </c>
      <c r="AG215" s="50">
        <v>12.9</v>
      </c>
      <c r="AH215" s="50">
        <v>67.5</v>
      </c>
      <c r="AI215" s="50">
        <v>19.600000000000001</v>
      </c>
      <c r="AJ215" s="48">
        <v>43.2</v>
      </c>
      <c r="AK215" s="50">
        <v>106</v>
      </c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48"/>
      <c r="ES215" s="50"/>
    </row>
    <row r="216" spans="1:149" x14ac:dyDescent="0.15">
      <c r="A216" s="44" t="s">
        <v>179</v>
      </c>
      <c r="B216" s="44" t="s">
        <v>180</v>
      </c>
      <c r="C216" s="44" t="s">
        <v>480</v>
      </c>
      <c r="D216">
        <v>1</v>
      </c>
      <c r="E216" s="50">
        <v>1476</v>
      </c>
      <c r="F216" s="50">
        <v>64</v>
      </c>
      <c r="G216" s="50">
        <v>89</v>
      </c>
      <c r="H216" s="50">
        <v>64</v>
      </c>
      <c r="I216" s="50">
        <v>55</v>
      </c>
      <c r="J216" s="50">
        <v>94</v>
      </c>
      <c r="K216" s="50">
        <v>91</v>
      </c>
      <c r="L216" s="50">
        <v>102</v>
      </c>
      <c r="M216" s="50">
        <v>114</v>
      </c>
      <c r="N216" s="50">
        <v>115</v>
      </c>
      <c r="O216" s="50">
        <v>138</v>
      </c>
      <c r="P216" s="50">
        <v>122</v>
      </c>
      <c r="Q216" s="50">
        <v>88</v>
      </c>
      <c r="R216" s="50">
        <v>76</v>
      </c>
      <c r="S216" s="50">
        <v>83</v>
      </c>
      <c r="T216" s="50">
        <v>65</v>
      </c>
      <c r="U216" s="50">
        <v>40</v>
      </c>
      <c r="V216" s="50">
        <v>39</v>
      </c>
      <c r="W216" s="50">
        <v>21</v>
      </c>
      <c r="X216" s="50">
        <v>12</v>
      </c>
      <c r="Y216" s="50">
        <v>3</v>
      </c>
      <c r="Z216" s="50">
        <v>1</v>
      </c>
      <c r="AA216" s="50">
        <v>0</v>
      </c>
      <c r="AB216" s="50">
        <v>0</v>
      </c>
      <c r="AC216" s="50">
        <v>1</v>
      </c>
      <c r="AD216" s="50">
        <v>217</v>
      </c>
      <c r="AE216" s="50">
        <v>995</v>
      </c>
      <c r="AF216" s="50">
        <v>264</v>
      </c>
      <c r="AG216" s="50">
        <v>14.7</v>
      </c>
      <c r="AH216" s="50">
        <v>67.400000000000006</v>
      </c>
      <c r="AI216" s="50">
        <v>17.899999999999999</v>
      </c>
      <c r="AJ216" s="48">
        <v>41.8</v>
      </c>
      <c r="AK216" s="50">
        <v>0</v>
      </c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48"/>
      <c r="ES216" s="50"/>
    </row>
    <row r="217" spans="1:149" x14ac:dyDescent="0.15">
      <c r="A217" s="44" t="s">
        <v>179</v>
      </c>
      <c r="B217" s="44" t="s">
        <v>180</v>
      </c>
      <c r="C217" s="44" t="s">
        <v>480</v>
      </c>
      <c r="D217">
        <v>2</v>
      </c>
      <c r="E217" s="50">
        <v>1872</v>
      </c>
      <c r="F217" s="50">
        <v>79</v>
      </c>
      <c r="G217" s="50">
        <v>65</v>
      </c>
      <c r="H217" s="50">
        <v>70</v>
      </c>
      <c r="I217" s="50">
        <v>74</v>
      </c>
      <c r="J217" s="50">
        <v>113</v>
      </c>
      <c r="K217" s="50">
        <v>112</v>
      </c>
      <c r="L217" s="50">
        <v>137</v>
      </c>
      <c r="M217" s="50">
        <v>149</v>
      </c>
      <c r="N217" s="50">
        <v>180</v>
      </c>
      <c r="O217" s="50">
        <v>142</v>
      </c>
      <c r="P217" s="50">
        <v>158</v>
      </c>
      <c r="Q217" s="50">
        <v>98</v>
      </c>
      <c r="R217" s="50">
        <v>102</v>
      </c>
      <c r="S217" s="50">
        <v>86</v>
      </c>
      <c r="T217" s="50">
        <v>89</v>
      </c>
      <c r="U217" s="50">
        <v>60</v>
      </c>
      <c r="V217" s="50">
        <v>60</v>
      </c>
      <c r="W217" s="50">
        <v>49</v>
      </c>
      <c r="X217" s="50">
        <v>33</v>
      </c>
      <c r="Y217" s="50">
        <v>13</v>
      </c>
      <c r="Z217" s="50">
        <v>2</v>
      </c>
      <c r="AA217" s="50">
        <v>1</v>
      </c>
      <c r="AB217" s="50">
        <v>0</v>
      </c>
      <c r="AC217" s="50">
        <v>3</v>
      </c>
      <c r="AD217" s="50">
        <v>214</v>
      </c>
      <c r="AE217" s="50">
        <v>1265</v>
      </c>
      <c r="AF217" s="50">
        <v>393</v>
      </c>
      <c r="AG217" s="50">
        <v>11.4</v>
      </c>
      <c r="AH217" s="50">
        <v>67.599999999999994</v>
      </c>
      <c r="AI217" s="50">
        <v>21</v>
      </c>
      <c r="AJ217" s="48">
        <v>44.4</v>
      </c>
      <c r="AK217" s="50">
        <v>0</v>
      </c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48"/>
      <c r="ES217" s="50"/>
    </row>
    <row r="218" spans="1:149" x14ac:dyDescent="0.15">
      <c r="A218" s="44" t="s">
        <v>181</v>
      </c>
      <c r="B218" s="44" t="s">
        <v>182</v>
      </c>
      <c r="C218" s="44" t="s">
        <v>481</v>
      </c>
      <c r="D218">
        <v>0</v>
      </c>
      <c r="E218" s="50">
        <v>4324</v>
      </c>
      <c r="F218" s="50">
        <v>186</v>
      </c>
      <c r="G218" s="50">
        <v>207</v>
      </c>
      <c r="H218" s="50">
        <v>192</v>
      </c>
      <c r="I218" s="50">
        <v>186</v>
      </c>
      <c r="J218" s="50">
        <v>237</v>
      </c>
      <c r="K218" s="50">
        <v>234</v>
      </c>
      <c r="L218" s="50">
        <v>271</v>
      </c>
      <c r="M218" s="50">
        <v>347</v>
      </c>
      <c r="N218" s="50">
        <v>366</v>
      </c>
      <c r="O218" s="50">
        <v>368</v>
      </c>
      <c r="P218" s="50">
        <v>289</v>
      </c>
      <c r="Q218" s="50">
        <v>289</v>
      </c>
      <c r="R218" s="50">
        <v>201</v>
      </c>
      <c r="S218" s="50">
        <v>268</v>
      </c>
      <c r="T218" s="50">
        <v>214</v>
      </c>
      <c r="U218" s="50">
        <v>183</v>
      </c>
      <c r="V218" s="50">
        <v>144</v>
      </c>
      <c r="W218" s="50">
        <v>84</v>
      </c>
      <c r="X218" s="50">
        <v>44</v>
      </c>
      <c r="Y218" s="50">
        <v>11</v>
      </c>
      <c r="Z218" s="50">
        <v>3</v>
      </c>
      <c r="AA218" s="50">
        <v>0</v>
      </c>
      <c r="AB218" s="50">
        <v>0</v>
      </c>
      <c r="AC218" s="50">
        <v>3</v>
      </c>
      <c r="AD218" s="50">
        <v>585</v>
      </c>
      <c r="AE218" s="50">
        <v>2788</v>
      </c>
      <c r="AF218" s="50">
        <v>951</v>
      </c>
      <c r="AG218" s="50">
        <v>13.5</v>
      </c>
      <c r="AH218" s="50">
        <v>64.5</v>
      </c>
      <c r="AI218" s="50">
        <v>22</v>
      </c>
      <c r="AJ218" s="48">
        <v>43.7</v>
      </c>
      <c r="AK218" s="50">
        <v>101</v>
      </c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48"/>
      <c r="ES218" s="50"/>
    </row>
    <row r="219" spans="1:149" x14ac:dyDescent="0.15">
      <c r="A219" s="44" t="s">
        <v>181</v>
      </c>
      <c r="B219" s="44" t="s">
        <v>182</v>
      </c>
      <c r="C219" s="44" t="s">
        <v>481</v>
      </c>
      <c r="D219">
        <v>1</v>
      </c>
      <c r="E219" s="50">
        <v>1927</v>
      </c>
      <c r="F219" s="50">
        <v>98</v>
      </c>
      <c r="G219" s="50">
        <v>100</v>
      </c>
      <c r="H219" s="50">
        <v>96</v>
      </c>
      <c r="I219" s="50">
        <v>93</v>
      </c>
      <c r="J219" s="50">
        <v>119</v>
      </c>
      <c r="K219" s="50">
        <v>96</v>
      </c>
      <c r="L219" s="50">
        <v>124</v>
      </c>
      <c r="M219" s="50">
        <v>134</v>
      </c>
      <c r="N219" s="50">
        <v>171</v>
      </c>
      <c r="O219" s="50">
        <v>164</v>
      </c>
      <c r="P219" s="50">
        <v>123</v>
      </c>
      <c r="Q219" s="50">
        <v>133</v>
      </c>
      <c r="R219" s="50">
        <v>84</v>
      </c>
      <c r="S219" s="50">
        <v>121</v>
      </c>
      <c r="T219" s="50">
        <v>99</v>
      </c>
      <c r="U219" s="50">
        <v>82</v>
      </c>
      <c r="V219" s="50">
        <v>50</v>
      </c>
      <c r="W219" s="50">
        <v>29</v>
      </c>
      <c r="X219" s="50">
        <v>10</v>
      </c>
      <c r="Y219" s="50">
        <v>0</v>
      </c>
      <c r="Z219" s="50">
        <v>1</v>
      </c>
      <c r="AA219" s="50">
        <v>0</v>
      </c>
      <c r="AB219" s="50">
        <v>0</v>
      </c>
      <c r="AC219" s="50">
        <v>1</v>
      </c>
      <c r="AD219" s="50">
        <v>294</v>
      </c>
      <c r="AE219" s="50">
        <v>1241</v>
      </c>
      <c r="AF219" s="50">
        <v>392</v>
      </c>
      <c r="AG219" s="50">
        <v>15.3</v>
      </c>
      <c r="AH219" s="50">
        <v>64.400000000000006</v>
      </c>
      <c r="AI219" s="50">
        <v>20.3</v>
      </c>
      <c r="AJ219" s="48">
        <v>42</v>
      </c>
      <c r="AK219" s="50">
        <v>0</v>
      </c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48"/>
      <c r="ES219" s="50"/>
    </row>
    <row r="220" spans="1:149" x14ac:dyDescent="0.15">
      <c r="A220" s="44" t="s">
        <v>181</v>
      </c>
      <c r="B220" s="44" t="s">
        <v>182</v>
      </c>
      <c r="C220" s="44" t="s">
        <v>481</v>
      </c>
      <c r="D220">
        <v>2</v>
      </c>
      <c r="E220" s="50">
        <v>2397</v>
      </c>
      <c r="F220" s="50">
        <v>88</v>
      </c>
      <c r="G220" s="50">
        <v>107</v>
      </c>
      <c r="H220" s="50">
        <v>96</v>
      </c>
      <c r="I220" s="50">
        <v>93</v>
      </c>
      <c r="J220" s="50">
        <v>118</v>
      </c>
      <c r="K220" s="50">
        <v>138</v>
      </c>
      <c r="L220" s="50">
        <v>147</v>
      </c>
      <c r="M220" s="50">
        <v>213</v>
      </c>
      <c r="N220" s="50">
        <v>195</v>
      </c>
      <c r="O220" s="50">
        <v>204</v>
      </c>
      <c r="P220" s="50">
        <v>166</v>
      </c>
      <c r="Q220" s="50">
        <v>156</v>
      </c>
      <c r="R220" s="50">
        <v>117</v>
      </c>
      <c r="S220" s="50">
        <v>147</v>
      </c>
      <c r="T220" s="50">
        <v>115</v>
      </c>
      <c r="U220" s="50">
        <v>101</v>
      </c>
      <c r="V220" s="50">
        <v>94</v>
      </c>
      <c r="W220" s="50">
        <v>55</v>
      </c>
      <c r="X220" s="50">
        <v>34</v>
      </c>
      <c r="Y220" s="50">
        <v>11</v>
      </c>
      <c r="Z220" s="50">
        <v>2</v>
      </c>
      <c r="AA220" s="50">
        <v>0</v>
      </c>
      <c r="AB220" s="50">
        <v>0</v>
      </c>
      <c r="AC220" s="50">
        <v>2</v>
      </c>
      <c r="AD220" s="50">
        <v>291</v>
      </c>
      <c r="AE220" s="50">
        <v>1547</v>
      </c>
      <c r="AF220" s="50">
        <v>559</v>
      </c>
      <c r="AG220" s="50">
        <v>12.1</v>
      </c>
      <c r="AH220" s="50">
        <v>64.5</v>
      </c>
      <c r="AI220" s="50">
        <v>23.3</v>
      </c>
      <c r="AJ220" s="48">
        <v>45</v>
      </c>
      <c r="AK220" s="50">
        <v>0</v>
      </c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48"/>
      <c r="ES220" s="50"/>
    </row>
    <row r="221" spans="1:149" x14ac:dyDescent="0.15">
      <c r="A221" s="44" t="s">
        <v>183</v>
      </c>
      <c r="B221" s="44" t="s">
        <v>184</v>
      </c>
      <c r="C221" s="44" t="s">
        <v>482</v>
      </c>
      <c r="D221">
        <v>0</v>
      </c>
      <c r="E221" s="50">
        <v>2938</v>
      </c>
      <c r="F221" s="50">
        <v>107</v>
      </c>
      <c r="G221" s="50">
        <v>144</v>
      </c>
      <c r="H221" s="50">
        <v>121</v>
      </c>
      <c r="I221" s="50">
        <v>130</v>
      </c>
      <c r="J221" s="50">
        <v>174</v>
      </c>
      <c r="K221" s="50">
        <v>157</v>
      </c>
      <c r="L221" s="50">
        <v>194</v>
      </c>
      <c r="M221" s="50">
        <v>194</v>
      </c>
      <c r="N221" s="50">
        <v>219</v>
      </c>
      <c r="O221" s="50">
        <v>257</v>
      </c>
      <c r="P221" s="50">
        <v>222</v>
      </c>
      <c r="Q221" s="50">
        <v>164</v>
      </c>
      <c r="R221" s="50">
        <v>151</v>
      </c>
      <c r="S221" s="50">
        <v>167</v>
      </c>
      <c r="T221" s="50">
        <v>166</v>
      </c>
      <c r="U221" s="50">
        <v>142</v>
      </c>
      <c r="V221" s="50">
        <v>95</v>
      </c>
      <c r="W221" s="50">
        <v>82</v>
      </c>
      <c r="X221" s="50">
        <v>44</v>
      </c>
      <c r="Y221" s="50">
        <v>8</v>
      </c>
      <c r="Z221" s="50">
        <v>0</v>
      </c>
      <c r="AA221" s="50">
        <v>0</v>
      </c>
      <c r="AB221" s="50">
        <v>0</v>
      </c>
      <c r="AC221" s="50">
        <v>0</v>
      </c>
      <c r="AD221" s="50">
        <v>372</v>
      </c>
      <c r="AE221" s="50">
        <v>1862</v>
      </c>
      <c r="AF221" s="50">
        <v>704</v>
      </c>
      <c r="AG221" s="50">
        <v>12.7</v>
      </c>
      <c r="AH221" s="50">
        <v>63.4</v>
      </c>
      <c r="AI221" s="50">
        <v>24</v>
      </c>
      <c r="AJ221" s="48">
        <v>44.8</v>
      </c>
      <c r="AK221" s="50">
        <v>97</v>
      </c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48"/>
      <c r="ES221" s="50"/>
    </row>
    <row r="222" spans="1:149" x14ac:dyDescent="0.15">
      <c r="A222" s="44" t="s">
        <v>183</v>
      </c>
      <c r="B222" s="44" t="s">
        <v>184</v>
      </c>
      <c r="C222" s="44" t="s">
        <v>482</v>
      </c>
      <c r="D222">
        <v>1</v>
      </c>
      <c r="E222" s="50">
        <v>1307</v>
      </c>
      <c r="F222" s="50">
        <v>54</v>
      </c>
      <c r="G222" s="50">
        <v>76</v>
      </c>
      <c r="H222" s="50">
        <v>66</v>
      </c>
      <c r="I222" s="50">
        <v>59</v>
      </c>
      <c r="J222" s="50">
        <v>78</v>
      </c>
      <c r="K222" s="50">
        <v>64</v>
      </c>
      <c r="L222" s="50">
        <v>95</v>
      </c>
      <c r="M222" s="50">
        <v>87</v>
      </c>
      <c r="N222" s="50">
        <v>89</v>
      </c>
      <c r="O222" s="50">
        <v>124</v>
      </c>
      <c r="P222" s="50">
        <v>92</v>
      </c>
      <c r="Q222" s="50">
        <v>68</v>
      </c>
      <c r="R222" s="50">
        <v>69</v>
      </c>
      <c r="S222" s="50">
        <v>81</v>
      </c>
      <c r="T222" s="50">
        <v>65</v>
      </c>
      <c r="U222" s="50">
        <v>54</v>
      </c>
      <c r="V222" s="50">
        <v>39</v>
      </c>
      <c r="W222" s="50">
        <v>31</v>
      </c>
      <c r="X222" s="50">
        <v>13</v>
      </c>
      <c r="Y222" s="50">
        <v>3</v>
      </c>
      <c r="Z222" s="50">
        <v>0</v>
      </c>
      <c r="AA222" s="50">
        <v>0</v>
      </c>
      <c r="AB222" s="50">
        <v>0</v>
      </c>
      <c r="AC222" s="50">
        <v>0</v>
      </c>
      <c r="AD222" s="50">
        <v>196</v>
      </c>
      <c r="AE222" s="50">
        <v>825</v>
      </c>
      <c r="AF222" s="50">
        <v>286</v>
      </c>
      <c r="AG222" s="50">
        <v>15</v>
      </c>
      <c r="AH222" s="50">
        <v>63.1</v>
      </c>
      <c r="AI222" s="50">
        <v>21.9</v>
      </c>
      <c r="AJ222" s="48">
        <v>43</v>
      </c>
      <c r="AK222" s="50">
        <v>0</v>
      </c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48"/>
      <c r="ES222" s="50"/>
    </row>
    <row r="223" spans="1:149" x14ac:dyDescent="0.15">
      <c r="A223" s="44" t="s">
        <v>183</v>
      </c>
      <c r="B223" s="44" t="s">
        <v>184</v>
      </c>
      <c r="C223" s="44" t="s">
        <v>482</v>
      </c>
      <c r="D223">
        <v>2</v>
      </c>
      <c r="E223" s="50">
        <v>1631</v>
      </c>
      <c r="F223" s="50">
        <v>53</v>
      </c>
      <c r="G223" s="50">
        <v>68</v>
      </c>
      <c r="H223" s="50">
        <v>55</v>
      </c>
      <c r="I223" s="50">
        <v>71</v>
      </c>
      <c r="J223" s="50">
        <v>96</v>
      </c>
      <c r="K223" s="50">
        <v>93</v>
      </c>
      <c r="L223" s="50">
        <v>99</v>
      </c>
      <c r="M223" s="50">
        <v>107</v>
      </c>
      <c r="N223" s="50">
        <v>130</v>
      </c>
      <c r="O223" s="50">
        <v>133</v>
      </c>
      <c r="P223" s="50">
        <v>130</v>
      </c>
      <c r="Q223" s="50">
        <v>96</v>
      </c>
      <c r="R223" s="50">
        <v>82</v>
      </c>
      <c r="S223" s="50">
        <v>86</v>
      </c>
      <c r="T223" s="50">
        <v>101</v>
      </c>
      <c r="U223" s="50">
        <v>88</v>
      </c>
      <c r="V223" s="50">
        <v>56</v>
      </c>
      <c r="W223" s="50">
        <v>51</v>
      </c>
      <c r="X223" s="50">
        <v>31</v>
      </c>
      <c r="Y223" s="50">
        <v>5</v>
      </c>
      <c r="Z223" s="50">
        <v>0</v>
      </c>
      <c r="AA223" s="50">
        <v>0</v>
      </c>
      <c r="AB223" s="50">
        <v>0</v>
      </c>
      <c r="AC223" s="50">
        <v>0</v>
      </c>
      <c r="AD223" s="50">
        <v>176</v>
      </c>
      <c r="AE223" s="50">
        <v>1037</v>
      </c>
      <c r="AF223" s="50">
        <v>418</v>
      </c>
      <c r="AG223" s="50">
        <v>10.8</v>
      </c>
      <c r="AH223" s="50">
        <v>63.6</v>
      </c>
      <c r="AI223" s="50">
        <v>25.6</v>
      </c>
      <c r="AJ223" s="48">
        <v>46.2</v>
      </c>
      <c r="AK223" s="50">
        <v>0</v>
      </c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48"/>
      <c r="ES223" s="50"/>
    </row>
    <row r="224" spans="1:149" x14ac:dyDescent="0.15">
      <c r="A224" s="44" t="s">
        <v>185</v>
      </c>
      <c r="B224" s="44" t="s">
        <v>186</v>
      </c>
      <c r="C224" s="44" t="s">
        <v>483</v>
      </c>
      <c r="D224">
        <v>0</v>
      </c>
      <c r="E224" s="50">
        <v>3802</v>
      </c>
      <c r="F224" s="50">
        <v>105</v>
      </c>
      <c r="G224" s="50">
        <v>106</v>
      </c>
      <c r="H224" s="50">
        <v>90</v>
      </c>
      <c r="I224" s="50">
        <v>100</v>
      </c>
      <c r="J224" s="50">
        <v>205</v>
      </c>
      <c r="K224" s="50">
        <v>253</v>
      </c>
      <c r="L224" s="50">
        <v>263</v>
      </c>
      <c r="M224" s="50">
        <v>282</v>
      </c>
      <c r="N224" s="50">
        <v>279</v>
      </c>
      <c r="O224" s="50">
        <v>325</v>
      </c>
      <c r="P224" s="50">
        <v>268</v>
      </c>
      <c r="Q224" s="50">
        <v>232</v>
      </c>
      <c r="R224" s="50">
        <v>214</v>
      </c>
      <c r="S224" s="50">
        <v>227</v>
      </c>
      <c r="T224" s="50">
        <v>263</v>
      </c>
      <c r="U224" s="50">
        <v>213</v>
      </c>
      <c r="V224" s="50">
        <v>157</v>
      </c>
      <c r="W224" s="50">
        <v>155</v>
      </c>
      <c r="X224" s="50">
        <v>50</v>
      </c>
      <c r="Y224" s="50">
        <v>12</v>
      </c>
      <c r="Z224" s="50">
        <v>2</v>
      </c>
      <c r="AA224" s="50">
        <v>1</v>
      </c>
      <c r="AB224" s="50">
        <v>0</v>
      </c>
      <c r="AC224" s="50">
        <v>3</v>
      </c>
      <c r="AD224" s="50">
        <v>301</v>
      </c>
      <c r="AE224" s="50">
        <v>2421</v>
      </c>
      <c r="AF224" s="50">
        <v>1080</v>
      </c>
      <c r="AG224" s="50">
        <v>7.9</v>
      </c>
      <c r="AH224" s="50">
        <v>63.7</v>
      </c>
      <c r="AI224" s="50">
        <v>28.4</v>
      </c>
      <c r="AJ224" s="48">
        <v>48.5</v>
      </c>
      <c r="AK224" s="50">
        <v>106</v>
      </c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48"/>
      <c r="ES224" s="50"/>
    </row>
    <row r="225" spans="1:149" x14ac:dyDescent="0.15">
      <c r="A225" s="44" t="s">
        <v>185</v>
      </c>
      <c r="B225" s="44" t="s">
        <v>186</v>
      </c>
      <c r="C225" s="44" t="s">
        <v>483</v>
      </c>
      <c r="D225">
        <v>1</v>
      </c>
      <c r="E225" s="50">
        <v>1766</v>
      </c>
      <c r="F225" s="50">
        <v>52</v>
      </c>
      <c r="G225" s="50">
        <v>52</v>
      </c>
      <c r="H225" s="50">
        <v>46</v>
      </c>
      <c r="I225" s="50">
        <v>38</v>
      </c>
      <c r="J225" s="50">
        <v>115</v>
      </c>
      <c r="K225" s="50">
        <v>124</v>
      </c>
      <c r="L225" s="50">
        <v>124</v>
      </c>
      <c r="M225" s="50">
        <v>130</v>
      </c>
      <c r="N225" s="50">
        <v>131</v>
      </c>
      <c r="O225" s="50">
        <v>172</v>
      </c>
      <c r="P225" s="50">
        <v>124</v>
      </c>
      <c r="Q225" s="50">
        <v>108</v>
      </c>
      <c r="R225" s="50">
        <v>108</v>
      </c>
      <c r="S225" s="50">
        <v>104</v>
      </c>
      <c r="T225" s="50">
        <v>121</v>
      </c>
      <c r="U225" s="50">
        <v>85</v>
      </c>
      <c r="V225" s="50">
        <v>56</v>
      </c>
      <c r="W225" s="50">
        <v>62</v>
      </c>
      <c r="X225" s="50">
        <v>13</v>
      </c>
      <c r="Y225" s="50">
        <v>1</v>
      </c>
      <c r="Z225" s="50">
        <v>0</v>
      </c>
      <c r="AA225" s="50">
        <v>0</v>
      </c>
      <c r="AB225" s="50">
        <v>0</v>
      </c>
      <c r="AC225" s="50">
        <v>0</v>
      </c>
      <c r="AD225" s="50">
        <v>150</v>
      </c>
      <c r="AE225" s="50">
        <v>1174</v>
      </c>
      <c r="AF225" s="50">
        <v>442</v>
      </c>
      <c r="AG225" s="50">
        <v>8.5</v>
      </c>
      <c r="AH225" s="50">
        <v>66.5</v>
      </c>
      <c r="AI225" s="50">
        <v>25</v>
      </c>
      <c r="AJ225" s="48">
        <v>46.8</v>
      </c>
      <c r="AK225" s="50">
        <v>0</v>
      </c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48"/>
      <c r="ES225" s="50"/>
    </row>
    <row r="226" spans="1:149" x14ac:dyDescent="0.15">
      <c r="A226" s="44" t="s">
        <v>185</v>
      </c>
      <c r="B226" s="44" t="s">
        <v>186</v>
      </c>
      <c r="C226" s="44" t="s">
        <v>483</v>
      </c>
      <c r="D226">
        <v>2</v>
      </c>
      <c r="E226" s="50">
        <v>2036</v>
      </c>
      <c r="F226" s="50">
        <v>53</v>
      </c>
      <c r="G226" s="50">
        <v>54</v>
      </c>
      <c r="H226" s="50">
        <v>44</v>
      </c>
      <c r="I226" s="50">
        <v>62</v>
      </c>
      <c r="J226" s="50">
        <v>90</v>
      </c>
      <c r="K226" s="50">
        <v>129</v>
      </c>
      <c r="L226" s="50">
        <v>139</v>
      </c>
      <c r="M226" s="50">
        <v>152</v>
      </c>
      <c r="N226" s="50">
        <v>148</v>
      </c>
      <c r="O226" s="50">
        <v>153</v>
      </c>
      <c r="P226" s="50">
        <v>144</v>
      </c>
      <c r="Q226" s="50">
        <v>124</v>
      </c>
      <c r="R226" s="50">
        <v>106</v>
      </c>
      <c r="S226" s="50">
        <v>123</v>
      </c>
      <c r="T226" s="50">
        <v>142</v>
      </c>
      <c r="U226" s="50">
        <v>128</v>
      </c>
      <c r="V226" s="50">
        <v>101</v>
      </c>
      <c r="W226" s="50">
        <v>93</v>
      </c>
      <c r="X226" s="50">
        <v>37</v>
      </c>
      <c r="Y226" s="50">
        <v>11</v>
      </c>
      <c r="Z226" s="50">
        <v>2</v>
      </c>
      <c r="AA226" s="50">
        <v>1</v>
      </c>
      <c r="AB226" s="50">
        <v>0</v>
      </c>
      <c r="AC226" s="50">
        <v>3</v>
      </c>
      <c r="AD226" s="50">
        <v>151</v>
      </c>
      <c r="AE226" s="50">
        <v>1247</v>
      </c>
      <c r="AF226" s="50">
        <v>638</v>
      </c>
      <c r="AG226" s="50">
        <v>7.4</v>
      </c>
      <c r="AH226" s="50">
        <v>61.2</v>
      </c>
      <c r="AI226" s="50">
        <v>31.3</v>
      </c>
      <c r="AJ226" s="48">
        <v>49.9</v>
      </c>
      <c r="AK226" s="50">
        <v>0</v>
      </c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48"/>
      <c r="ES226" s="50"/>
    </row>
    <row r="227" spans="1:149" x14ac:dyDescent="0.15">
      <c r="A227" s="44" t="s">
        <v>187</v>
      </c>
      <c r="B227" s="44" t="s">
        <v>188</v>
      </c>
      <c r="C227" s="44" t="s">
        <v>484</v>
      </c>
      <c r="D227">
        <v>0</v>
      </c>
      <c r="E227" s="50">
        <v>5516</v>
      </c>
      <c r="F227" s="50">
        <v>244</v>
      </c>
      <c r="G227" s="50">
        <v>260</v>
      </c>
      <c r="H227" s="50">
        <v>276</v>
      </c>
      <c r="I227" s="50">
        <v>224</v>
      </c>
      <c r="J227" s="50">
        <v>281</v>
      </c>
      <c r="K227" s="50">
        <v>346</v>
      </c>
      <c r="L227" s="50">
        <v>406</v>
      </c>
      <c r="M227" s="50">
        <v>447</v>
      </c>
      <c r="N227" s="50">
        <v>479</v>
      </c>
      <c r="O227" s="50">
        <v>534</v>
      </c>
      <c r="P227" s="50">
        <v>477</v>
      </c>
      <c r="Q227" s="50">
        <v>338</v>
      </c>
      <c r="R227" s="50">
        <v>214</v>
      </c>
      <c r="S227" s="50">
        <v>228</v>
      </c>
      <c r="T227" s="50">
        <v>255</v>
      </c>
      <c r="U227" s="50">
        <v>179</v>
      </c>
      <c r="V227" s="50">
        <v>146</v>
      </c>
      <c r="W227" s="50">
        <v>112</v>
      </c>
      <c r="X227" s="50">
        <v>49</v>
      </c>
      <c r="Y227" s="50">
        <v>16</v>
      </c>
      <c r="Z227" s="50">
        <v>4</v>
      </c>
      <c r="AA227" s="50">
        <v>1</v>
      </c>
      <c r="AB227" s="50">
        <v>0</v>
      </c>
      <c r="AC227" s="50">
        <v>5</v>
      </c>
      <c r="AD227" s="50">
        <v>780</v>
      </c>
      <c r="AE227" s="50">
        <v>3746</v>
      </c>
      <c r="AF227" s="50">
        <v>990</v>
      </c>
      <c r="AG227" s="50">
        <v>14.1</v>
      </c>
      <c r="AH227" s="50">
        <v>67.900000000000006</v>
      </c>
      <c r="AI227" s="50">
        <v>17.899999999999999</v>
      </c>
      <c r="AJ227" s="48">
        <v>42.2</v>
      </c>
      <c r="AK227" s="50">
        <v>108</v>
      </c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48"/>
      <c r="ES227" s="50"/>
    </row>
    <row r="228" spans="1:149" x14ac:dyDescent="0.15">
      <c r="A228" s="44" t="s">
        <v>187</v>
      </c>
      <c r="B228" s="44" t="s">
        <v>188</v>
      </c>
      <c r="C228" s="44" t="s">
        <v>484</v>
      </c>
      <c r="D228">
        <v>1</v>
      </c>
      <c r="E228" s="50">
        <v>2438</v>
      </c>
      <c r="F228" s="50">
        <v>130</v>
      </c>
      <c r="G228" s="50">
        <v>129</v>
      </c>
      <c r="H228" s="50">
        <v>130</v>
      </c>
      <c r="I228" s="50">
        <v>113</v>
      </c>
      <c r="J228" s="50">
        <v>135</v>
      </c>
      <c r="K228" s="50">
        <v>137</v>
      </c>
      <c r="L228" s="50">
        <v>173</v>
      </c>
      <c r="M228" s="50">
        <v>199</v>
      </c>
      <c r="N228" s="50">
        <v>208</v>
      </c>
      <c r="O228" s="50">
        <v>241</v>
      </c>
      <c r="P228" s="50">
        <v>204</v>
      </c>
      <c r="Q228" s="50">
        <v>155</v>
      </c>
      <c r="R228" s="50">
        <v>98</v>
      </c>
      <c r="S228" s="50">
        <v>104</v>
      </c>
      <c r="T228" s="50">
        <v>114</v>
      </c>
      <c r="U228" s="50">
        <v>73</v>
      </c>
      <c r="V228" s="50">
        <v>51</v>
      </c>
      <c r="W228" s="50">
        <v>37</v>
      </c>
      <c r="X228" s="50">
        <v>6</v>
      </c>
      <c r="Y228" s="50">
        <v>1</v>
      </c>
      <c r="Z228" s="50">
        <v>0</v>
      </c>
      <c r="AA228" s="50">
        <v>0</v>
      </c>
      <c r="AB228" s="50">
        <v>0</v>
      </c>
      <c r="AC228" s="50">
        <v>0</v>
      </c>
      <c r="AD228" s="50">
        <v>389</v>
      </c>
      <c r="AE228" s="50">
        <v>1663</v>
      </c>
      <c r="AF228" s="50">
        <v>386</v>
      </c>
      <c r="AG228" s="50">
        <v>16</v>
      </c>
      <c r="AH228" s="50">
        <v>68.2</v>
      </c>
      <c r="AI228" s="50">
        <v>15.8</v>
      </c>
      <c r="AJ228" s="48">
        <v>40.4</v>
      </c>
      <c r="AK228" s="50">
        <v>0</v>
      </c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48"/>
      <c r="ES228" s="50"/>
    </row>
    <row r="229" spans="1:149" x14ac:dyDescent="0.15">
      <c r="A229" s="44" t="s">
        <v>187</v>
      </c>
      <c r="B229" s="44" t="s">
        <v>188</v>
      </c>
      <c r="C229" s="44" t="s">
        <v>484</v>
      </c>
      <c r="D229">
        <v>2</v>
      </c>
      <c r="E229" s="50">
        <v>3078</v>
      </c>
      <c r="F229" s="50">
        <v>114</v>
      </c>
      <c r="G229" s="50">
        <v>131</v>
      </c>
      <c r="H229" s="50">
        <v>146</v>
      </c>
      <c r="I229" s="50">
        <v>111</v>
      </c>
      <c r="J229" s="50">
        <v>146</v>
      </c>
      <c r="K229" s="50">
        <v>209</v>
      </c>
      <c r="L229" s="50">
        <v>233</v>
      </c>
      <c r="M229" s="50">
        <v>248</v>
      </c>
      <c r="N229" s="50">
        <v>271</v>
      </c>
      <c r="O229" s="50">
        <v>293</v>
      </c>
      <c r="P229" s="50">
        <v>273</v>
      </c>
      <c r="Q229" s="50">
        <v>183</v>
      </c>
      <c r="R229" s="50">
        <v>116</v>
      </c>
      <c r="S229" s="50">
        <v>124</v>
      </c>
      <c r="T229" s="50">
        <v>141</v>
      </c>
      <c r="U229" s="50">
        <v>106</v>
      </c>
      <c r="V229" s="50">
        <v>95</v>
      </c>
      <c r="W229" s="50">
        <v>75</v>
      </c>
      <c r="X229" s="50">
        <v>43</v>
      </c>
      <c r="Y229" s="50">
        <v>15</v>
      </c>
      <c r="Z229" s="50">
        <v>4</v>
      </c>
      <c r="AA229" s="50">
        <v>1</v>
      </c>
      <c r="AB229" s="50">
        <v>0</v>
      </c>
      <c r="AC229" s="50">
        <v>5</v>
      </c>
      <c r="AD229" s="50">
        <v>391</v>
      </c>
      <c r="AE229" s="50">
        <v>2083</v>
      </c>
      <c r="AF229" s="50">
        <v>604</v>
      </c>
      <c r="AG229" s="50">
        <v>12.7</v>
      </c>
      <c r="AH229" s="50">
        <v>67.7</v>
      </c>
      <c r="AI229" s="50">
        <v>19.600000000000001</v>
      </c>
      <c r="AJ229" s="48">
        <v>43.6</v>
      </c>
      <c r="AK229" s="50">
        <v>0</v>
      </c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48"/>
      <c r="ES229" s="50"/>
    </row>
    <row r="230" spans="1:149" x14ac:dyDescent="0.15">
      <c r="A230" s="44" t="s">
        <v>189</v>
      </c>
      <c r="B230" s="44" t="s">
        <v>190</v>
      </c>
      <c r="C230" s="44" t="s">
        <v>485</v>
      </c>
      <c r="D230">
        <v>0</v>
      </c>
      <c r="E230" s="50">
        <v>3094</v>
      </c>
      <c r="F230" s="50">
        <v>106</v>
      </c>
      <c r="G230" s="50">
        <v>108</v>
      </c>
      <c r="H230" s="50">
        <v>117</v>
      </c>
      <c r="I230" s="50">
        <v>136</v>
      </c>
      <c r="J230" s="50">
        <v>139</v>
      </c>
      <c r="K230" s="50">
        <v>172</v>
      </c>
      <c r="L230" s="50">
        <v>189</v>
      </c>
      <c r="M230" s="50">
        <v>207</v>
      </c>
      <c r="N230" s="50">
        <v>272</v>
      </c>
      <c r="O230" s="50">
        <v>310</v>
      </c>
      <c r="P230" s="50">
        <v>273</v>
      </c>
      <c r="Q230" s="50">
        <v>246</v>
      </c>
      <c r="R230" s="50">
        <v>177</v>
      </c>
      <c r="S230" s="50">
        <v>146</v>
      </c>
      <c r="T230" s="50">
        <v>175</v>
      </c>
      <c r="U230" s="50">
        <v>114</v>
      </c>
      <c r="V230" s="50">
        <v>100</v>
      </c>
      <c r="W230" s="50">
        <v>68</v>
      </c>
      <c r="X230" s="50">
        <v>27</v>
      </c>
      <c r="Y230" s="50">
        <v>9</v>
      </c>
      <c r="Z230" s="50">
        <v>3</v>
      </c>
      <c r="AA230" s="50">
        <v>0</v>
      </c>
      <c r="AB230" s="50">
        <v>0</v>
      </c>
      <c r="AC230" s="50">
        <v>3</v>
      </c>
      <c r="AD230" s="50">
        <v>331</v>
      </c>
      <c r="AE230" s="50">
        <v>2121</v>
      </c>
      <c r="AF230" s="50">
        <v>642</v>
      </c>
      <c r="AG230" s="50">
        <v>10.7</v>
      </c>
      <c r="AH230" s="50">
        <v>68.599999999999994</v>
      </c>
      <c r="AI230" s="50">
        <v>20.7</v>
      </c>
      <c r="AJ230" s="48">
        <v>45.3</v>
      </c>
      <c r="AK230" s="50">
        <v>101</v>
      </c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48"/>
      <c r="ES230" s="50"/>
    </row>
    <row r="231" spans="1:149" x14ac:dyDescent="0.15">
      <c r="A231" s="44" t="s">
        <v>189</v>
      </c>
      <c r="B231" s="44" t="s">
        <v>190</v>
      </c>
      <c r="C231" s="44" t="s">
        <v>485</v>
      </c>
      <c r="D231">
        <v>1</v>
      </c>
      <c r="E231" s="50">
        <v>1379</v>
      </c>
      <c r="F231" s="50">
        <v>54</v>
      </c>
      <c r="G231" s="50">
        <v>56</v>
      </c>
      <c r="H231" s="50">
        <v>62</v>
      </c>
      <c r="I231" s="50">
        <v>73</v>
      </c>
      <c r="J231" s="50">
        <v>65</v>
      </c>
      <c r="K231" s="50">
        <v>81</v>
      </c>
      <c r="L231" s="50">
        <v>77</v>
      </c>
      <c r="M231" s="50">
        <v>80</v>
      </c>
      <c r="N231" s="50">
        <v>123</v>
      </c>
      <c r="O231" s="50">
        <v>131</v>
      </c>
      <c r="P231" s="50">
        <v>112</v>
      </c>
      <c r="Q231" s="50">
        <v>111</v>
      </c>
      <c r="R231" s="50">
        <v>89</v>
      </c>
      <c r="S231" s="50">
        <v>62</v>
      </c>
      <c r="T231" s="50">
        <v>79</v>
      </c>
      <c r="U231" s="50">
        <v>51</v>
      </c>
      <c r="V231" s="50">
        <v>37</v>
      </c>
      <c r="W231" s="50">
        <v>29</v>
      </c>
      <c r="X231" s="50">
        <v>6</v>
      </c>
      <c r="Y231" s="50">
        <v>0</v>
      </c>
      <c r="Z231" s="50">
        <v>1</v>
      </c>
      <c r="AA231" s="50">
        <v>0</v>
      </c>
      <c r="AB231" s="50">
        <v>0</v>
      </c>
      <c r="AC231" s="50">
        <v>1</v>
      </c>
      <c r="AD231" s="50">
        <v>172</v>
      </c>
      <c r="AE231" s="50">
        <v>942</v>
      </c>
      <c r="AF231" s="50">
        <v>265</v>
      </c>
      <c r="AG231" s="50">
        <v>12.5</v>
      </c>
      <c r="AH231" s="50">
        <v>68.3</v>
      </c>
      <c r="AI231" s="50">
        <v>19.2</v>
      </c>
      <c r="AJ231" s="48">
        <v>43.9</v>
      </c>
      <c r="AK231" s="50">
        <v>0</v>
      </c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48"/>
      <c r="ES231" s="50"/>
    </row>
    <row r="232" spans="1:149" x14ac:dyDescent="0.15">
      <c r="A232" s="44" t="s">
        <v>189</v>
      </c>
      <c r="B232" s="44" t="s">
        <v>190</v>
      </c>
      <c r="C232" s="44" t="s">
        <v>485</v>
      </c>
      <c r="D232">
        <v>2</v>
      </c>
      <c r="E232" s="50">
        <v>1715</v>
      </c>
      <c r="F232" s="50">
        <v>52</v>
      </c>
      <c r="G232" s="50">
        <v>52</v>
      </c>
      <c r="H232" s="50">
        <v>55</v>
      </c>
      <c r="I232" s="50">
        <v>63</v>
      </c>
      <c r="J232" s="50">
        <v>74</v>
      </c>
      <c r="K232" s="50">
        <v>91</v>
      </c>
      <c r="L232" s="50">
        <v>112</v>
      </c>
      <c r="M232" s="50">
        <v>127</v>
      </c>
      <c r="N232" s="50">
        <v>149</v>
      </c>
      <c r="O232" s="50">
        <v>179</v>
      </c>
      <c r="P232" s="50">
        <v>161</v>
      </c>
      <c r="Q232" s="50">
        <v>135</v>
      </c>
      <c r="R232" s="50">
        <v>88</v>
      </c>
      <c r="S232" s="50">
        <v>84</v>
      </c>
      <c r="T232" s="50">
        <v>96</v>
      </c>
      <c r="U232" s="50">
        <v>63</v>
      </c>
      <c r="V232" s="50">
        <v>63</v>
      </c>
      <c r="W232" s="50">
        <v>39</v>
      </c>
      <c r="X232" s="50">
        <v>21</v>
      </c>
      <c r="Y232" s="50">
        <v>9</v>
      </c>
      <c r="Z232" s="50">
        <v>2</v>
      </c>
      <c r="AA232" s="50">
        <v>0</v>
      </c>
      <c r="AB232" s="50">
        <v>0</v>
      </c>
      <c r="AC232" s="50">
        <v>2</v>
      </c>
      <c r="AD232" s="50">
        <v>159</v>
      </c>
      <c r="AE232" s="50">
        <v>1179</v>
      </c>
      <c r="AF232" s="50">
        <v>377</v>
      </c>
      <c r="AG232" s="50">
        <v>9.3000000000000007</v>
      </c>
      <c r="AH232" s="50">
        <v>68.7</v>
      </c>
      <c r="AI232" s="50">
        <v>22</v>
      </c>
      <c r="AJ232" s="48">
        <v>46.5</v>
      </c>
      <c r="AK232" s="50">
        <v>0</v>
      </c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48"/>
      <c r="ES232" s="50"/>
    </row>
    <row r="233" spans="1:149" x14ac:dyDescent="0.15">
      <c r="A233" s="44" t="s">
        <v>191</v>
      </c>
      <c r="B233" s="44" t="s">
        <v>192</v>
      </c>
      <c r="C233" s="44" t="s">
        <v>486</v>
      </c>
      <c r="D233">
        <v>0</v>
      </c>
      <c r="E233" s="50">
        <v>2912</v>
      </c>
      <c r="F233" s="50">
        <v>98</v>
      </c>
      <c r="G233" s="50">
        <v>105</v>
      </c>
      <c r="H233" s="50">
        <v>105</v>
      </c>
      <c r="I233" s="50">
        <v>102</v>
      </c>
      <c r="J233" s="50">
        <v>127</v>
      </c>
      <c r="K233" s="50">
        <v>134</v>
      </c>
      <c r="L233" s="50">
        <v>175</v>
      </c>
      <c r="M233" s="50">
        <v>211</v>
      </c>
      <c r="N233" s="50">
        <v>234</v>
      </c>
      <c r="O233" s="50">
        <v>281</v>
      </c>
      <c r="P233" s="50">
        <v>240</v>
      </c>
      <c r="Q233" s="50">
        <v>183</v>
      </c>
      <c r="R233" s="50">
        <v>192</v>
      </c>
      <c r="S233" s="50">
        <v>195</v>
      </c>
      <c r="T233" s="50">
        <v>196</v>
      </c>
      <c r="U233" s="50">
        <v>100</v>
      </c>
      <c r="V233" s="50">
        <v>107</v>
      </c>
      <c r="W233" s="50">
        <v>67</v>
      </c>
      <c r="X233" s="50">
        <v>44</v>
      </c>
      <c r="Y233" s="50">
        <v>11</v>
      </c>
      <c r="Z233" s="50">
        <v>5</v>
      </c>
      <c r="AA233" s="50">
        <v>0</v>
      </c>
      <c r="AB233" s="50">
        <v>0</v>
      </c>
      <c r="AC233" s="50">
        <v>5</v>
      </c>
      <c r="AD233" s="50">
        <v>308</v>
      </c>
      <c r="AE233" s="50">
        <v>1879</v>
      </c>
      <c r="AF233" s="50">
        <v>725</v>
      </c>
      <c r="AG233" s="50">
        <v>10.6</v>
      </c>
      <c r="AH233" s="50">
        <v>64.5</v>
      </c>
      <c r="AI233" s="50">
        <v>24.9</v>
      </c>
      <c r="AJ233" s="48">
        <v>46.9</v>
      </c>
      <c r="AK233" s="50">
        <v>103</v>
      </c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48"/>
      <c r="ES233" s="50"/>
    </row>
    <row r="234" spans="1:149" x14ac:dyDescent="0.15">
      <c r="A234" s="44" t="s">
        <v>191</v>
      </c>
      <c r="B234" s="44" t="s">
        <v>192</v>
      </c>
      <c r="C234" s="44" t="s">
        <v>486</v>
      </c>
      <c r="D234">
        <v>1</v>
      </c>
      <c r="E234" s="50">
        <v>1258</v>
      </c>
      <c r="F234" s="50">
        <v>53</v>
      </c>
      <c r="G234" s="50">
        <v>54</v>
      </c>
      <c r="H234" s="50">
        <v>48</v>
      </c>
      <c r="I234" s="50">
        <v>52</v>
      </c>
      <c r="J234" s="50">
        <v>64</v>
      </c>
      <c r="K234" s="50">
        <v>47</v>
      </c>
      <c r="L234" s="50">
        <v>79</v>
      </c>
      <c r="M234" s="50">
        <v>92</v>
      </c>
      <c r="N234" s="50">
        <v>106</v>
      </c>
      <c r="O234" s="50">
        <v>109</v>
      </c>
      <c r="P234" s="50">
        <v>106</v>
      </c>
      <c r="Q234" s="50">
        <v>80</v>
      </c>
      <c r="R234" s="50">
        <v>81</v>
      </c>
      <c r="S234" s="50">
        <v>97</v>
      </c>
      <c r="T234" s="50">
        <v>81</v>
      </c>
      <c r="U234" s="50">
        <v>36</v>
      </c>
      <c r="V234" s="50">
        <v>44</v>
      </c>
      <c r="W234" s="50">
        <v>16</v>
      </c>
      <c r="X234" s="50">
        <v>11</v>
      </c>
      <c r="Y234" s="50">
        <v>2</v>
      </c>
      <c r="Z234" s="50">
        <v>0</v>
      </c>
      <c r="AA234" s="50">
        <v>0</v>
      </c>
      <c r="AB234" s="50">
        <v>0</v>
      </c>
      <c r="AC234" s="50">
        <v>0</v>
      </c>
      <c r="AD234" s="50">
        <v>155</v>
      </c>
      <c r="AE234" s="50">
        <v>816</v>
      </c>
      <c r="AF234" s="50">
        <v>287</v>
      </c>
      <c r="AG234" s="50">
        <v>12.3</v>
      </c>
      <c r="AH234" s="50">
        <v>64.900000000000006</v>
      </c>
      <c r="AI234" s="50">
        <v>22.8</v>
      </c>
      <c r="AJ234" s="48">
        <v>44.8</v>
      </c>
      <c r="AK234" s="50">
        <v>0</v>
      </c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48"/>
      <c r="ES234" s="50"/>
    </row>
    <row r="235" spans="1:149" x14ac:dyDescent="0.15">
      <c r="A235" s="44" t="s">
        <v>191</v>
      </c>
      <c r="B235" s="44" t="s">
        <v>192</v>
      </c>
      <c r="C235" s="44" t="s">
        <v>486</v>
      </c>
      <c r="D235">
        <v>2</v>
      </c>
      <c r="E235" s="50">
        <v>1654</v>
      </c>
      <c r="F235" s="50">
        <v>45</v>
      </c>
      <c r="G235" s="50">
        <v>51</v>
      </c>
      <c r="H235" s="50">
        <v>57</v>
      </c>
      <c r="I235" s="50">
        <v>50</v>
      </c>
      <c r="J235" s="50">
        <v>63</v>
      </c>
      <c r="K235" s="50">
        <v>87</v>
      </c>
      <c r="L235" s="50">
        <v>96</v>
      </c>
      <c r="M235" s="50">
        <v>119</v>
      </c>
      <c r="N235" s="50">
        <v>128</v>
      </c>
      <c r="O235" s="50">
        <v>172</v>
      </c>
      <c r="P235" s="50">
        <v>134</v>
      </c>
      <c r="Q235" s="50">
        <v>103</v>
      </c>
      <c r="R235" s="50">
        <v>111</v>
      </c>
      <c r="S235" s="50">
        <v>98</v>
      </c>
      <c r="T235" s="50">
        <v>115</v>
      </c>
      <c r="U235" s="50">
        <v>64</v>
      </c>
      <c r="V235" s="50">
        <v>63</v>
      </c>
      <c r="W235" s="50">
        <v>51</v>
      </c>
      <c r="X235" s="50">
        <v>33</v>
      </c>
      <c r="Y235" s="50">
        <v>9</v>
      </c>
      <c r="Z235" s="50">
        <v>5</v>
      </c>
      <c r="AA235" s="50">
        <v>0</v>
      </c>
      <c r="AB235" s="50">
        <v>0</v>
      </c>
      <c r="AC235" s="50">
        <v>5</v>
      </c>
      <c r="AD235" s="50">
        <v>153</v>
      </c>
      <c r="AE235" s="50">
        <v>1063</v>
      </c>
      <c r="AF235" s="50">
        <v>438</v>
      </c>
      <c r="AG235" s="50">
        <v>9.3000000000000007</v>
      </c>
      <c r="AH235" s="50">
        <v>64.3</v>
      </c>
      <c r="AI235" s="50">
        <v>26.5</v>
      </c>
      <c r="AJ235" s="48">
        <v>48.5</v>
      </c>
      <c r="AK235" s="50">
        <v>0</v>
      </c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48"/>
      <c r="ES235" s="50"/>
    </row>
    <row r="236" spans="1:149" x14ac:dyDescent="0.15">
      <c r="A236" s="44" t="s">
        <v>193</v>
      </c>
      <c r="B236" s="44" t="s">
        <v>194</v>
      </c>
      <c r="C236" s="44" t="s">
        <v>487</v>
      </c>
      <c r="D236">
        <v>0</v>
      </c>
      <c r="E236" s="50">
        <v>1655</v>
      </c>
      <c r="F236" s="50">
        <v>51</v>
      </c>
      <c r="G236" s="50">
        <v>47</v>
      </c>
      <c r="H236" s="50">
        <v>45</v>
      </c>
      <c r="I236" s="50">
        <v>56</v>
      </c>
      <c r="J236" s="50">
        <v>103</v>
      </c>
      <c r="K236" s="50">
        <v>99</v>
      </c>
      <c r="L236" s="50">
        <v>121</v>
      </c>
      <c r="M236" s="50">
        <v>131</v>
      </c>
      <c r="N236" s="50">
        <v>103</v>
      </c>
      <c r="O236" s="50">
        <v>124</v>
      </c>
      <c r="P236" s="50">
        <v>113</v>
      </c>
      <c r="Q236" s="50">
        <v>89</v>
      </c>
      <c r="R236" s="50">
        <v>98</v>
      </c>
      <c r="S236" s="50">
        <v>101</v>
      </c>
      <c r="T236" s="50">
        <v>126</v>
      </c>
      <c r="U236" s="50">
        <v>81</v>
      </c>
      <c r="V236" s="50">
        <v>58</v>
      </c>
      <c r="W236" s="50">
        <v>70</v>
      </c>
      <c r="X236" s="50">
        <v>30</v>
      </c>
      <c r="Y236" s="50">
        <v>8</v>
      </c>
      <c r="Z236" s="50">
        <v>1</v>
      </c>
      <c r="AA236" s="50">
        <v>0</v>
      </c>
      <c r="AB236" s="50">
        <v>0</v>
      </c>
      <c r="AC236" s="50">
        <v>1</v>
      </c>
      <c r="AD236" s="50">
        <v>143</v>
      </c>
      <c r="AE236" s="50">
        <v>1037</v>
      </c>
      <c r="AF236" s="50">
        <v>475</v>
      </c>
      <c r="AG236" s="50">
        <v>8.6</v>
      </c>
      <c r="AH236" s="50">
        <v>62.7</v>
      </c>
      <c r="AI236" s="50">
        <v>28.7</v>
      </c>
      <c r="AJ236" s="48">
        <v>47.9</v>
      </c>
      <c r="AK236" s="50">
        <v>100</v>
      </c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48"/>
      <c r="ES236" s="50"/>
    </row>
    <row r="237" spans="1:149" x14ac:dyDescent="0.15">
      <c r="A237" s="44" t="s">
        <v>193</v>
      </c>
      <c r="B237" s="44" t="s">
        <v>194</v>
      </c>
      <c r="C237" s="44" t="s">
        <v>487</v>
      </c>
      <c r="D237">
        <v>1</v>
      </c>
      <c r="E237" s="50">
        <v>737</v>
      </c>
      <c r="F237" s="50">
        <v>26</v>
      </c>
      <c r="G237" s="50">
        <v>19</v>
      </c>
      <c r="H237" s="50">
        <v>27</v>
      </c>
      <c r="I237" s="50">
        <v>25</v>
      </c>
      <c r="J237" s="50">
        <v>47</v>
      </c>
      <c r="K237" s="50">
        <v>48</v>
      </c>
      <c r="L237" s="50">
        <v>60</v>
      </c>
      <c r="M237" s="50">
        <v>62</v>
      </c>
      <c r="N237" s="50">
        <v>50</v>
      </c>
      <c r="O237" s="50">
        <v>56</v>
      </c>
      <c r="P237" s="50">
        <v>50</v>
      </c>
      <c r="Q237" s="50">
        <v>43</v>
      </c>
      <c r="R237" s="50">
        <v>39</v>
      </c>
      <c r="S237" s="50">
        <v>46</v>
      </c>
      <c r="T237" s="50">
        <v>49</v>
      </c>
      <c r="U237" s="50">
        <v>39</v>
      </c>
      <c r="V237" s="50">
        <v>19</v>
      </c>
      <c r="W237" s="50">
        <v>20</v>
      </c>
      <c r="X237" s="50">
        <v>11</v>
      </c>
      <c r="Y237" s="50">
        <v>1</v>
      </c>
      <c r="Z237" s="50">
        <v>0</v>
      </c>
      <c r="AA237" s="50">
        <v>0</v>
      </c>
      <c r="AB237" s="50">
        <v>0</v>
      </c>
      <c r="AC237" s="50">
        <v>0</v>
      </c>
      <c r="AD237" s="50">
        <v>72</v>
      </c>
      <c r="AE237" s="50">
        <v>480</v>
      </c>
      <c r="AF237" s="50">
        <v>185</v>
      </c>
      <c r="AG237" s="50">
        <v>9.8000000000000007</v>
      </c>
      <c r="AH237" s="50">
        <v>65.099999999999994</v>
      </c>
      <c r="AI237" s="50">
        <v>25.1</v>
      </c>
      <c r="AJ237" s="48">
        <v>45.7</v>
      </c>
      <c r="AK237" s="50">
        <v>0</v>
      </c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48"/>
      <c r="ES237" s="50"/>
    </row>
    <row r="238" spans="1:149" x14ac:dyDescent="0.15">
      <c r="A238" s="44" t="s">
        <v>193</v>
      </c>
      <c r="B238" s="44" t="s">
        <v>194</v>
      </c>
      <c r="C238" s="44" t="s">
        <v>487</v>
      </c>
      <c r="D238">
        <v>2</v>
      </c>
      <c r="E238" s="50">
        <v>918</v>
      </c>
      <c r="F238" s="50">
        <v>25</v>
      </c>
      <c r="G238" s="50">
        <v>28</v>
      </c>
      <c r="H238" s="50">
        <v>18</v>
      </c>
      <c r="I238" s="50">
        <v>31</v>
      </c>
      <c r="J238" s="50">
        <v>56</v>
      </c>
      <c r="K238" s="50">
        <v>51</v>
      </c>
      <c r="L238" s="50">
        <v>61</v>
      </c>
      <c r="M238" s="50">
        <v>69</v>
      </c>
      <c r="N238" s="50">
        <v>53</v>
      </c>
      <c r="O238" s="50">
        <v>68</v>
      </c>
      <c r="P238" s="50">
        <v>63</v>
      </c>
      <c r="Q238" s="50">
        <v>46</v>
      </c>
      <c r="R238" s="50">
        <v>59</v>
      </c>
      <c r="S238" s="50">
        <v>55</v>
      </c>
      <c r="T238" s="50">
        <v>77</v>
      </c>
      <c r="U238" s="50">
        <v>42</v>
      </c>
      <c r="V238" s="50">
        <v>39</v>
      </c>
      <c r="W238" s="50">
        <v>50</v>
      </c>
      <c r="X238" s="50">
        <v>19</v>
      </c>
      <c r="Y238" s="50">
        <v>7</v>
      </c>
      <c r="Z238" s="50">
        <v>1</v>
      </c>
      <c r="AA238" s="50">
        <v>0</v>
      </c>
      <c r="AB238" s="50">
        <v>0</v>
      </c>
      <c r="AC238" s="50">
        <v>1</v>
      </c>
      <c r="AD238" s="50">
        <v>71</v>
      </c>
      <c r="AE238" s="50">
        <v>557</v>
      </c>
      <c r="AF238" s="50">
        <v>290</v>
      </c>
      <c r="AG238" s="50">
        <v>7.7</v>
      </c>
      <c r="AH238" s="50">
        <v>60.7</v>
      </c>
      <c r="AI238" s="50">
        <v>31.6</v>
      </c>
      <c r="AJ238" s="48">
        <v>49.7</v>
      </c>
      <c r="AK238" s="50">
        <v>0</v>
      </c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48"/>
      <c r="ES238" s="50"/>
    </row>
    <row r="239" spans="1:149" x14ac:dyDescent="0.15">
      <c r="A239" s="44" t="s">
        <v>195</v>
      </c>
      <c r="B239" s="44" t="s">
        <v>196</v>
      </c>
      <c r="C239" s="44" t="s">
        <v>488</v>
      </c>
      <c r="D239">
        <v>0</v>
      </c>
      <c r="E239" s="50">
        <v>781</v>
      </c>
      <c r="F239" s="50">
        <v>40</v>
      </c>
      <c r="G239" s="50">
        <v>14</v>
      </c>
      <c r="H239" s="50">
        <v>15</v>
      </c>
      <c r="I239" s="50">
        <v>19</v>
      </c>
      <c r="J239" s="50">
        <v>30</v>
      </c>
      <c r="K239" s="50">
        <v>32</v>
      </c>
      <c r="L239" s="50">
        <v>44</v>
      </c>
      <c r="M239" s="50">
        <v>52</v>
      </c>
      <c r="N239" s="50">
        <v>50</v>
      </c>
      <c r="O239" s="50">
        <v>42</v>
      </c>
      <c r="P239" s="50">
        <v>48</v>
      </c>
      <c r="Q239" s="50">
        <v>57</v>
      </c>
      <c r="R239" s="50">
        <v>46</v>
      </c>
      <c r="S239" s="50">
        <v>55</v>
      </c>
      <c r="T239" s="50">
        <v>77</v>
      </c>
      <c r="U239" s="50">
        <v>63</v>
      </c>
      <c r="V239" s="50">
        <v>39</v>
      </c>
      <c r="W239" s="50">
        <v>35</v>
      </c>
      <c r="X239" s="50">
        <v>16</v>
      </c>
      <c r="Y239" s="50">
        <v>5</v>
      </c>
      <c r="Z239" s="50">
        <v>2</v>
      </c>
      <c r="AA239" s="50">
        <v>0</v>
      </c>
      <c r="AB239" s="50">
        <v>0</v>
      </c>
      <c r="AC239" s="50">
        <v>2</v>
      </c>
      <c r="AD239" s="50">
        <v>69</v>
      </c>
      <c r="AE239" s="50">
        <v>420</v>
      </c>
      <c r="AF239" s="50">
        <v>292</v>
      </c>
      <c r="AG239" s="50">
        <v>8.8000000000000007</v>
      </c>
      <c r="AH239" s="50">
        <v>53.8</v>
      </c>
      <c r="AI239" s="50">
        <v>37.4</v>
      </c>
      <c r="AJ239" s="48">
        <v>52</v>
      </c>
      <c r="AK239" s="50">
        <v>104</v>
      </c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48"/>
      <c r="ES239" s="50"/>
    </row>
    <row r="240" spans="1:149" x14ac:dyDescent="0.15">
      <c r="A240" s="44" t="s">
        <v>195</v>
      </c>
      <c r="B240" s="44" t="s">
        <v>196</v>
      </c>
      <c r="C240" s="44" t="s">
        <v>488</v>
      </c>
      <c r="D240">
        <v>1</v>
      </c>
      <c r="E240" s="50">
        <v>333</v>
      </c>
      <c r="F240" s="50">
        <v>21</v>
      </c>
      <c r="G240" s="50">
        <v>6</v>
      </c>
      <c r="H240" s="50">
        <v>7</v>
      </c>
      <c r="I240" s="50">
        <v>8</v>
      </c>
      <c r="J240" s="50">
        <v>13</v>
      </c>
      <c r="K240" s="50">
        <v>12</v>
      </c>
      <c r="L240" s="50">
        <v>22</v>
      </c>
      <c r="M240" s="50">
        <v>24</v>
      </c>
      <c r="N240" s="50">
        <v>27</v>
      </c>
      <c r="O240" s="50">
        <v>22</v>
      </c>
      <c r="P240" s="50">
        <v>27</v>
      </c>
      <c r="Q240" s="50">
        <v>27</v>
      </c>
      <c r="R240" s="50">
        <v>15</v>
      </c>
      <c r="S240" s="50">
        <v>23</v>
      </c>
      <c r="T240" s="50">
        <v>29</v>
      </c>
      <c r="U240" s="50">
        <v>19</v>
      </c>
      <c r="V240" s="50">
        <v>17</v>
      </c>
      <c r="W240" s="50">
        <v>12</v>
      </c>
      <c r="X240" s="50">
        <v>2</v>
      </c>
      <c r="Y240" s="50">
        <v>0</v>
      </c>
      <c r="Z240" s="50">
        <v>0</v>
      </c>
      <c r="AA240" s="50">
        <v>0</v>
      </c>
      <c r="AB240" s="50">
        <v>0</v>
      </c>
      <c r="AC240" s="50">
        <v>0</v>
      </c>
      <c r="AD240" s="50">
        <v>34</v>
      </c>
      <c r="AE240" s="50">
        <v>197</v>
      </c>
      <c r="AF240" s="50">
        <v>102</v>
      </c>
      <c r="AG240" s="50">
        <v>10.199999999999999</v>
      </c>
      <c r="AH240" s="50">
        <v>59.2</v>
      </c>
      <c r="AI240" s="50">
        <v>30.6</v>
      </c>
      <c r="AJ240" s="48">
        <v>48.7</v>
      </c>
      <c r="AK240" s="50">
        <v>0</v>
      </c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48"/>
      <c r="ES240" s="50"/>
    </row>
    <row r="241" spans="1:149" x14ac:dyDescent="0.15">
      <c r="A241" s="44" t="s">
        <v>195</v>
      </c>
      <c r="B241" s="44" t="s">
        <v>196</v>
      </c>
      <c r="C241" s="44" t="s">
        <v>488</v>
      </c>
      <c r="D241">
        <v>2</v>
      </c>
      <c r="E241" s="50">
        <v>448</v>
      </c>
      <c r="F241" s="50">
        <v>19</v>
      </c>
      <c r="G241" s="50">
        <v>8</v>
      </c>
      <c r="H241" s="50">
        <v>8</v>
      </c>
      <c r="I241" s="50">
        <v>11</v>
      </c>
      <c r="J241" s="50">
        <v>17</v>
      </c>
      <c r="K241" s="50">
        <v>20</v>
      </c>
      <c r="L241" s="50">
        <v>22</v>
      </c>
      <c r="M241" s="50">
        <v>28</v>
      </c>
      <c r="N241" s="50">
        <v>23</v>
      </c>
      <c r="O241" s="50">
        <v>20</v>
      </c>
      <c r="P241" s="50">
        <v>21</v>
      </c>
      <c r="Q241" s="50">
        <v>30</v>
      </c>
      <c r="R241" s="50">
        <v>31</v>
      </c>
      <c r="S241" s="50">
        <v>32</v>
      </c>
      <c r="T241" s="50">
        <v>48</v>
      </c>
      <c r="U241" s="50">
        <v>44</v>
      </c>
      <c r="V241" s="50">
        <v>22</v>
      </c>
      <c r="W241" s="50">
        <v>23</v>
      </c>
      <c r="X241" s="50">
        <v>14</v>
      </c>
      <c r="Y241" s="50">
        <v>5</v>
      </c>
      <c r="Z241" s="50">
        <v>2</v>
      </c>
      <c r="AA241" s="50">
        <v>0</v>
      </c>
      <c r="AB241" s="50">
        <v>0</v>
      </c>
      <c r="AC241" s="50">
        <v>2</v>
      </c>
      <c r="AD241" s="50">
        <v>35</v>
      </c>
      <c r="AE241" s="50">
        <v>223</v>
      </c>
      <c r="AF241" s="50">
        <v>190</v>
      </c>
      <c r="AG241" s="50">
        <v>7.8</v>
      </c>
      <c r="AH241" s="50">
        <v>49.8</v>
      </c>
      <c r="AI241" s="50">
        <v>42.4</v>
      </c>
      <c r="AJ241" s="48">
        <v>54.5</v>
      </c>
      <c r="AK241" s="50">
        <v>0</v>
      </c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48"/>
      <c r="ES241" s="50"/>
    </row>
    <row r="242" spans="1:149" x14ac:dyDescent="0.15">
      <c r="A242" s="44" t="s">
        <v>197</v>
      </c>
      <c r="B242" s="44" t="s">
        <v>198</v>
      </c>
      <c r="C242" s="44" t="s">
        <v>489</v>
      </c>
      <c r="D242">
        <v>0</v>
      </c>
      <c r="E242" s="50">
        <v>9424</v>
      </c>
      <c r="F242" s="50">
        <v>283</v>
      </c>
      <c r="G242" s="50">
        <v>267</v>
      </c>
      <c r="H242" s="50">
        <v>284</v>
      </c>
      <c r="I242" s="50">
        <v>325</v>
      </c>
      <c r="J242" s="50">
        <v>534</v>
      </c>
      <c r="K242" s="50">
        <v>696</v>
      </c>
      <c r="L242" s="50">
        <v>673</v>
      </c>
      <c r="M242" s="50">
        <v>641</v>
      </c>
      <c r="N242" s="50">
        <v>704</v>
      </c>
      <c r="O242" s="50">
        <v>751</v>
      </c>
      <c r="P242" s="50">
        <v>611</v>
      </c>
      <c r="Q242" s="50">
        <v>555</v>
      </c>
      <c r="R242" s="50">
        <v>520</v>
      </c>
      <c r="S242" s="50">
        <v>545</v>
      </c>
      <c r="T242" s="50">
        <v>610</v>
      </c>
      <c r="U242" s="50">
        <v>553</v>
      </c>
      <c r="V242" s="50">
        <v>419</v>
      </c>
      <c r="W242" s="50">
        <v>290</v>
      </c>
      <c r="X242" s="50">
        <v>118</v>
      </c>
      <c r="Y242" s="50">
        <v>39</v>
      </c>
      <c r="Z242" s="50">
        <v>5</v>
      </c>
      <c r="AA242" s="50">
        <v>1</v>
      </c>
      <c r="AB242" s="50">
        <v>0</v>
      </c>
      <c r="AC242" s="50">
        <v>6</v>
      </c>
      <c r="AD242" s="50">
        <v>834</v>
      </c>
      <c r="AE242" s="50">
        <v>6010</v>
      </c>
      <c r="AF242" s="50">
        <v>2580</v>
      </c>
      <c r="AG242" s="50">
        <v>8.8000000000000007</v>
      </c>
      <c r="AH242" s="50">
        <v>63.8</v>
      </c>
      <c r="AI242" s="50">
        <v>27.4</v>
      </c>
      <c r="AJ242" s="48">
        <v>47.2</v>
      </c>
      <c r="AK242" s="50">
        <v>106</v>
      </c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48"/>
      <c r="ES242" s="50"/>
    </row>
    <row r="243" spans="1:149" x14ac:dyDescent="0.15">
      <c r="A243" s="44" t="s">
        <v>197</v>
      </c>
      <c r="B243" s="44" t="s">
        <v>198</v>
      </c>
      <c r="C243" s="44" t="s">
        <v>489</v>
      </c>
      <c r="D243">
        <v>1</v>
      </c>
      <c r="E243" s="50">
        <v>4272</v>
      </c>
      <c r="F243" s="50">
        <v>134</v>
      </c>
      <c r="G243" s="50">
        <v>132</v>
      </c>
      <c r="H243" s="50">
        <v>153</v>
      </c>
      <c r="I243" s="50">
        <v>157</v>
      </c>
      <c r="J243" s="50">
        <v>239</v>
      </c>
      <c r="K243" s="50">
        <v>297</v>
      </c>
      <c r="L243" s="50">
        <v>328</v>
      </c>
      <c r="M243" s="50">
        <v>286</v>
      </c>
      <c r="N243" s="50">
        <v>336</v>
      </c>
      <c r="O243" s="50">
        <v>349</v>
      </c>
      <c r="P243" s="50">
        <v>286</v>
      </c>
      <c r="Q243" s="50">
        <v>281</v>
      </c>
      <c r="R243" s="50">
        <v>240</v>
      </c>
      <c r="S243" s="50">
        <v>255</v>
      </c>
      <c r="T243" s="50">
        <v>287</v>
      </c>
      <c r="U243" s="50">
        <v>225</v>
      </c>
      <c r="V243" s="50">
        <v>146</v>
      </c>
      <c r="W243" s="50">
        <v>101</v>
      </c>
      <c r="X243" s="50">
        <v>32</v>
      </c>
      <c r="Y243" s="50">
        <v>6</v>
      </c>
      <c r="Z243" s="50">
        <v>1</v>
      </c>
      <c r="AA243" s="50">
        <v>1</v>
      </c>
      <c r="AB243" s="50">
        <v>0</v>
      </c>
      <c r="AC243" s="50">
        <v>2</v>
      </c>
      <c r="AD243" s="50">
        <v>419</v>
      </c>
      <c r="AE243" s="50">
        <v>2799</v>
      </c>
      <c r="AF243" s="50">
        <v>1054</v>
      </c>
      <c r="AG243" s="50">
        <v>9.8000000000000007</v>
      </c>
      <c r="AH243" s="50">
        <v>65.5</v>
      </c>
      <c r="AI243" s="50">
        <v>24.7</v>
      </c>
      <c r="AJ243" s="48">
        <v>45.8</v>
      </c>
      <c r="AK243" s="50">
        <v>0</v>
      </c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48"/>
      <c r="ES243" s="50"/>
    </row>
    <row r="244" spans="1:149" x14ac:dyDescent="0.15">
      <c r="A244" s="44" t="s">
        <v>197</v>
      </c>
      <c r="B244" s="44" t="s">
        <v>198</v>
      </c>
      <c r="C244" s="44" t="s">
        <v>489</v>
      </c>
      <c r="D244">
        <v>2</v>
      </c>
      <c r="E244" s="50">
        <v>5152</v>
      </c>
      <c r="F244" s="50">
        <v>149</v>
      </c>
      <c r="G244" s="50">
        <v>135</v>
      </c>
      <c r="H244" s="50">
        <v>131</v>
      </c>
      <c r="I244" s="50">
        <v>168</v>
      </c>
      <c r="J244" s="50">
        <v>295</v>
      </c>
      <c r="K244" s="50">
        <v>399</v>
      </c>
      <c r="L244" s="50">
        <v>345</v>
      </c>
      <c r="M244" s="50">
        <v>355</v>
      </c>
      <c r="N244" s="50">
        <v>368</v>
      </c>
      <c r="O244" s="50">
        <v>402</v>
      </c>
      <c r="P244" s="50">
        <v>325</v>
      </c>
      <c r="Q244" s="50">
        <v>274</v>
      </c>
      <c r="R244" s="50">
        <v>280</v>
      </c>
      <c r="S244" s="50">
        <v>290</v>
      </c>
      <c r="T244" s="50">
        <v>323</v>
      </c>
      <c r="U244" s="50">
        <v>328</v>
      </c>
      <c r="V244" s="50">
        <v>273</v>
      </c>
      <c r="W244" s="50">
        <v>189</v>
      </c>
      <c r="X244" s="50">
        <v>86</v>
      </c>
      <c r="Y244" s="50">
        <v>33</v>
      </c>
      <c r="Z244" s="50">
        <v>4</v>
      </c>
      <c r="AA244" s="50">
        <v>0</v>
      </c>
      <c r="AB244" s="50">
        <v>0</v>
      </c>
      <c r="AC244" s="50">
        <v>4</v>
      </c>
      <c r="AD244" s="50">
        <v>415</v>
      </c>
      <c r="AE244" s="50">
        <v>3211</v>
      </c>
      <c r="AF244" s="50">
        <v>1526</v>
      </c>
      <c r="AG244" s="50">
        <v>8.1</v>
      </c>
      <c r="AH244" s="50">
        <v>62.3</v>
      </c>
      <c r="AI244" s="50">
        <v>29.6</v>
      </c>
      <c r="AJ244" s="48">
        <v>48.4</v>
      </c>
      <c r="AK244" s="50">
        <v>0</v>
      </c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48"/>
      <c r="ES244" s="50"/>
    </row>
    <row r="245" spans="1:149" x14ac:dyDescent="0.15">
      <c r="A245" s="44" t="s">
        <v>199</v>
      </c>
      <c r="B245" s="44" t="s">
        <v>200</v>
      </c>
      <c r="C245" s="44" t="s">
        <v>490</v>
      </c>
      <c r="D245">
        <v>0</v>
      </c>
      <c r="E245" s="50">
        <v>5466</v>
      </c>
      <c r="F245" s="50">
        <v>208</v>
      </c>
      <c r="G245" s="50">
        <v>246</v>
      </c>
      <c r="H245" s="50">
        <v>216</v>
      </c>
      <c r="I245" s="50">
        <v>201</v>
      </c>
      <c r="J245" s="50">
        <v>300</v>
      </c>
      <c r="K245" s="50">
        <v>268</v>
      </c>
      <c r="L245" s="50">
        <v>312</v>
      </c>
      <c r="M245" s="50">
        <v>333</v>
      </c>
      <c r="N245" s="50">
        <v>455</v>
      </c>
      <c r="O245" s="50">
        <v>429</v>
      </c>
      <c r="P245" s="50">
        <v>403</v>
      </c>
      <c r="Q245" s="50">
        <v>286</v>
      </c>
      <c r="R245" s="50">
        <v>287</v>
      </c>
      <c r="S245" s="50">
        <v>358</v>
      </c>
      <c r="T245" s="50">
        <v>323</v>
      </c>
      <c r="U245" s="50">
        <v>310</v>
      </c>
      <c r="V245" s="50">
        <v>237</v>
      </c>
      <c r="W245" s="50">
        <v>181</v>
      </c>
      <c r="X245" s="50">
        <v>80</v>
      </c>
      <c r="Y245" s="50">
        <v>30</v>
      </c>
      <c r="Z245" s="50">
        <v>3</v>
      </c>
      <c r="AA245" s="50">
        <v>0</v>
      </c>
      <c r="AB245" s="50">
        <v>0</v>
      </c>
      <c r="AC245" s="50">
        <v>3</v>
      </c>
      <c r="AD245" s="50">
        <v>670</v>
      </c>
      <c r="AE245" s="50">
        <v>3274</v>
      </c>
      <c r="AF245" s="50">
        <v>1522</v>
      </c>
      <c r="AG245" s="50">
        <v>12.3</v>
      </c>
      <c r="AH245" s="50">
        <v>59.9</v>
      </c>
      <c r="AI245" s="50">
        <v>27.8</v>
      </c>
      <c r="AJ245" s="48">
        <v>46.7</v>
      </c>
      <c r="AK245" s="50">
        <v>101</v>
      </c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48"/>
      <c r="ES245" s="50"/>
    </row>
    <row r="246" spans="1:149" x14ac:dyDescent="0.15">
      <c r="A246" s="44" t="s">
        <v>199</v>
      </c>
      <c r="B246" s="44" t="s">
        <v>200</v>
      </c>
      <c r="C246" s="44" t="s">
        <v>490</v>
      </c>
      <c r="D246">
        <v>1</v>
      </c>
      <c r="E246" s="50">
        <v>2593</v>
      </c>
      <c r="F246" s="50">
        <v>108</v>
      </c>
      <c r="G246" s="50">
        <v>119</v>
      </c>
      <c r="H246" s="50">
        <v>118</v>
      </c>
      <c r="I246" s="50">
        <v>97</v>
      </c>
      <c r="J246" s="50">
        <v>159</v>
      </c>
      <c r="K246" s="50">
        <v>115</v>
      </c>
      <c r="L246" s="50">
        <v>149</v>
      </c>
      <c r="M246" s="50">
        <v>151</v>
      </c>
      <c r="N246" s="50">
        <v>227</v>
      </c>
      <c r="O246" s="50">
        <v>214</v>
      </c>
      <c r="P246" s="50">
        <v>206</v>
      </c>
      <c r="Q246" s="50">
        <v>145</v>
      </c>
      <c r="R246" s="50">
        <v>142</v>
      </c>
      <c r="S246" s="50">
        <v>190</v>
      </c>
      <c r="T246" s="50">
        <v>153</v>
      </c>
      <c r="U246" s="50">
        <v>122</v>
      </c>
      <c r="V246" s="50">
        <v>92</v>
      </c>
      <c r="W246" s="50">
        <v>61</v>
      </c>
      <c r="X246" s="50">
        <v>18</v>
      </c>
      <c r="Y246" s="50">
        <v>6</v>
      </c>
      <c r="Z246" s="50">
        <v>1</v>
      </c>
      <c r="AA246" s="50">
        <v>0</v>
      </c>
      <c r="AB246" s="50">
        <v>0</v>
      </c>
      <c r="AC246" s="50">
        <v>1</v>
      </c>
      <c r="AD246" s="50">
        <v>345</v>
      </c>
      <c r="AE246" s="50">
        <v>1605</v>
      </c>
      <c r="AF246" s="50">
        <v>643</v>
      </c>
      <c r="AG246" s="50">
        <v>13.3</v>
      </c>
      <c r="AH246" s="50">
        <v>61.9</v>
      </c>
      <c r="AI246" s="50">
        <v>24.8</v>
      </c>
      <c r="AJ246" s="48">
        <v>45</v>
      </c>
      <c r="AK246" s="50">
        <v>0</v>
      </c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48"/>
      <c r="ES246" s="50"/>
    </row>
    <row r="247" spans="1:149" x14ac:dyDescent="0.15">
      <c r="A247" s="44" t="s">
        <v>199</v>
      </c>
      <c r="B247" s="44" t="s">
        <v>200</v>
      </c>
      <c r="C247" s="44" t="s">
        <v>490</v>
      </c>
      <c r="D247">
        <v>2</v>
      </c>
      <c r="E247" s="50">
        <v>2873</v>
      </c>
      <c r="F247" s="50">
        <v>100</v>
      </c>
      <c r="G247" s="50">
        <v>127</v>
      </c>
      <c r="H247" s="50">
        <v>98</v>
      </c>
      <c r="I247" s="50">
        <v>104</v>
      </c>
      <c r="J247" s="50">
        <v>141</v>
      </c>
      <c r="K247" s="50">
        <v>153</v>
      </c>
      <c r="L247" s="50">
        <v>163</v>
      </c>
      <c r="M247" s="50">
        <v>182</v>
      </c>
      <c r="N247" s="50">
        <v>228</v>
      </c>
      <c r="O247" s="50">
        <v>215</v>
      </c>
      <c r="P247" s="50">
        <v>197</v>
      </c>
      <c r="Q247" s="50">
        <v>141</v>
      </c>
      <c r="R247" s="50">
        <v>145</v>
      </c>
      <c r="S247" s="50">
        <v>168</v>
      </c>
      <c r="T247" s="50">
        <v>170</v>
      </c>
      <c r="U247" s="50">
        <v>188</v>
      </c>
      <c r="V247" s="50">
        <v>145</v>
      </c>
      <c r="W247" s="50">
        <v>120</v>
      </c>
      <c r="X247" s="50">
        <v>62</v>
      </c>
      <c r="Y247" s="50">
        <v>24</v>
      </c>
      <c r="Z247" s="50">
        <v>2</v>
      </c>
      <c r="AA247" s="50">
        <v>0</v>
      </c>
      <c r="AB247" s="50">
        <v>0</v>
      </c>
      <c r="AC247" s="50">
        <v>2</v>
      </c>
      <c r="AD247" s="50">
        <v>325</v>
      </c>
      <c r="AE247" s="50">
        <v>1669</v>
      </c>
      <c r="AF247" s="50">
        <v>879</v>
      </c>
      <c r="AG247" s="50">
        <v>11.3</v>
      </c>
      <c r="AH247" s="50">
        <v>58.1</v>
      </c>
      <c r="AI247" s="50">
        <v>30.6</v>
      </c>
      <c r="AJ247" s="48">
        <v>48.2</v>
      </c>
      <c r="AK247" s="50">
        <v>0</v>
      </c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48"/>
      <c r="ES247" s="50"/>
    </row>
    <row r="248" spans="1:149" x14ac:dyDescent="0.15">
      <c r="A248" s="44" t="s">
        <v>201</v>
      </c>
      <c r="B248" s="44" t="s">
        <v>202</v>
      </c>
      <c r="C248" s="44" t="s">
        <v>491</v>
      </c>
      <c r="D248">
        <v>0</v>
      </c>
      <c r="E248" s="50">
        <v>7502</v>
      </c>
      <c r="F248" s="50">
        <v>203</v>
      </c>
      <c r="G248" s="50">
        <v>258</v>
      </c>
      <c r="H248" s="50">
        <v>226</v>
      </c>
      <c r="I248" s="50">
        <v>325</v>
      </c>
      <c r="J248" s="50">
        <v>473</v>
      </c>
      <c r="K248" s="50">
        <v>500</v>
      </c>
      <c r="L248" s="50">
        <v>478</v>
      </c>
      <c r="M248" s="50">
        <v>516</v>
      </c>
      <c r="N248" s="50">
        <v>524</v>
      </c>
      <c r="O248" s="50">
        <v>610</v>
      </c>
      <c r="P248" s="50">
        <v>582</v>
      </c>
      <c r="Q248" s="50">
        <v>490</v>
      </c>
      <c r="R248" s="50">
        <v>358</v>
      </c>
      <c r="S248" s="50">
        <v>385</v>
      </c>
      <c r="T248" s="50">
        <v>439</v>
      </c>
      <c r="U248" s="50">
        <v>418</v>
      </c>
      <c r="V248" s="50">
        <v>316</v>
      </c>
      <c r="W248" s="50">
        <v>250</v>
      </c>
      <c r="X248" s="50">
        <v>118</v>
      </c>
      <c r="Y248" s="50">
        <v>31</v>
      </c>
      <c r="Z248" s="50">
        <v>2</v>
      </c>
      <c r="AA248" s="50">
        <v>0</v>
      </c>
      <c r="AB248" s="50">
        <v>0</v>
      </c>
      <c r="AC248" s="50">
        <v>2</v>
      </c>
      <c r="AD248" s="50">
        <v>687</v>
      </c>
      <c r="AE248" s="50">
        <v>4856</v>
      </c>
      <c r="AF248" s="50">
        <v>1959</v>
      </c>
      <c r="AG248" s="50">
        <v>9.1999999999999993</v>
      </c>
      <c r="AH248" s="50">
        <v>64.7</v>
      </c>
      <c r="AI248" s="50">
        <v>26.1</v>
      </c>
      <c r="AJ248" s="48">
        <v>46.8</v>
      </c>
      <c r="AK248" s="50">
        <v>101</v>
      </c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48"/>
      <c r="ES248" s="50"/>
    </row>
    <row r="249" spans="1:149" x14ac:dyDescent="0.15">
      <c r="A249" s="44" t="s">
        <v>201</v>
      </c>
      <c r="B249" s="44" t="s">
        <v>202</v>
      </c>
      <c r="C249" s="44" t="s">
        <v>491</v>
      </c>
      <c r="D249">
        <v>1</v>
      </c>
      <c r="E249" s="50">
        <v>3478</v>
      </c>
      <c r="F249" s="50">
        <v>107</v>
      </c>
      <c r="G249" s="50">
        <v>123</v>
      </c>
      <c r="H249" s="50">
        <v>114</v>
      </c>
      <c r="I249" s="50">
        <v>154</v>
      </c>
      <c r="J249" s="50">
        <v>207</v>
      </c>
      <c r="K249" s="50">
        <v>236</v>
      </c>
      <c r="L249" s="50">
        <v>251</v>
      </c>
      <c r="M249" s="50">
        <v>251</v>
      </c>
      <c r="N249" s="50">
        <v>256</v>
      </c>
      <c r="O249" s="50">
        <v>309</v>
      </c>
      <c r="P249" s="50">
        <v>284</v>
      </c>
      <c r="Q249" s="50">
        <v>246</v>
      </c>
      <c r="R249" s="50">
        <v>176</v>
      </c>
      <c r="S249" s="50">
        <v>171</v>
      </c>
      <c r="T249" s="50">
        <v>219</v>
      </c>
      <c r="U249" s="50">
        <v>163</v>
      </c>
      <c r="V249" s="50">
        <v>109</v>
      </c>
      <c r="W249" s="50">
        <v>74</v>
      </c>
      <c r="X249" s="50">
        <v>24</v>
      </c>
      <c r="Y249" s="50">
        <v>4</v>
      </c>
      <c r="Z249" s="50">
        <v>0</v>
      </c>
      <c r="AA249" s="50">
        <v>0</v>
      </c>
      <c r="AB249" s="50">
        <v>0</v>
      </c>
      <c r="AC249" s="50">
        <v>0</v>
      </c>
      <c r="AD249" s="50">
        <v>344</v>
      </c>
      <c r="AE249" s="50">
        <v>2370</v>
      </c>
      <c r="AF249" s="50">
        <v>764</v>
      </c>
      <c r="AG249" s="50">
        <v>9.9</v>
      </c>
      <c r="AH249" s="50">
        <v>68.099999999999994</v>
      </c>
      <c r="AI249" s="50">
        <v>22</v>
      </c>
      <c r="AJ249" s="48">
        <v>44.8</v>
      </c>
      <c r="AK249" s="50">
        <v>0</v>
      </c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48"/>
      <c r="ES249" s="50"/>
    </row>
    <row r="250" spans="1:149" x14ac:dyDescent="0.15">
      <c r="A250" s="44" t="s">
        <v>201</v>
      </c>
      <c r="B250" s="44" t="s">
        <v>202</v>
      </c>
      <c r="C250" s="44" t="s">
        <v>491</v>
      </c>
      <c r="D250">
        <v>2</v>
      </c>
      <c r="E250" s="50">
        <v>4024</v>
      </c>
      <c r="F250" s="50">
        <v>96</v>
      </c>
      <c r="G250" s="50">
        <v>135</v>
      </c>
      <c r="H250" s="50">
        <v>112</v>
      </c>
      <c r="I250" s="50">
        <v>171</v>
      </c>
      <c r="J250" s="50">
        <v>266</v>
      </c>
      <c r="K250" s="50">
        <v>264</v>
      </c>
      <c r="L250" s="50">
        <v>227</v>
      </c>
      <c r="M250" s="50">
        <v>265</v>
      </c>
      <c r="N250" s="50">
        <v>268</v>
      </c>
      <c r="O250" s="50">
        <v>301</v>
      </c>
      <c r="P250" s="50">
        <v>298</v>
      </c>
      <c r="Q250" s="50">
        <v>244</v>
      </c>
      <c r="R250" s="50">
        <v>182</v>
      </c>
      <c r="S250" s="50">
        <v>214</v>
      </c>
      <c r="T250" s="50">
        <v>220</v>
      </c>
      <c r="U250" s="50">
        <v>255</v>
      </c>
      <c r="V250" s="50">
        <v>207</v>
      </c>
      <c r="W250" s="50">
        <v>176</v>
      </c>
      <c r="X250" s="50">
        <v>94</v>
      </c>
      <c r="Y250" s="50">
        <v>27</v>
      </c>
      <c r="Z250" s="50">
        <v>2</v>
      </c>
      <c r="AA250" s="50">
        <v>0</v>
      </c>
      <c r="AB250" s="50">
        <v>0</v>
      </c>
      <c r="AC250" s="50">
        <v>2</v>
      </c>
      <c r="AD250" s="50">
        <v>343</v>
      </c>
      <c r="AE250" s="50">
        <v>2486</v>
      </c>
      <c r="AF250" s="50">
        <v>1195</v>
      </c>
      <c r="AG250" s="50">
        <v>8.5</v>
      </c>
      <c r="AH250" s="50">
        <v>61.8</v>
      </c>
      <c r="AI250" s="50">
        <v>29.7</v>
      </c>
      <c r="AJ250" s="48">
        <v>48.5</v>
      </c>
      <c r="AK250" s="50">
        <v>0</v>
      </c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48"/>
      <c r="ES250" s="50"/>
    </row>
    <row r="251" spans="1:149" x14ac:dyDescent="0.15">
      <c r="A251" s="44" t="s">
        <v>203</v>
      </c>
      <c r="B251" s="44" t="s">
        <v>204</v>
      </c>
      <c r="C251" s="44" t="s">
        <v>492</v>
      </c>
      <c r="D251">
        <v>0</v>
      </c>
      <c r="E251" s="50">
        <v>6786</v>
      </c>
      <c r="F251" s="50">
        <v>246</v>
      </c>
      <c r="G251" s="50">
        <v>263</v>
      </c>
      <c r="H251" s="50">
        <v>209</v>
      </c>
      <c r="I251" s="50">
        <v>300</v>
      </c>
      <c r="J251" s="50">
        <v>360</v>
      </c>
      <c r="K251" s="50">
        <v>433</v>
      </c>
      <c r="L251" s="50">
        <v>469</v>
      </c>
      <c r="M251" s="50">
        <v>489</v>
      </c>
      <c r="N251" s="50">
        <v>485</v>
      </c>
      <c r="O251" s="50">
        <v>514</v>
      </c>
      <c r="P251" s="50">
        <v>410</v>
      </c>
      <c r="Q251" s="50">
        <v>395</v>
      </c>
      <c r="R251" s="50">
        <v>346</v>
      </c>
      <c r="S251" s="50">
        <v>408</v>
      </c>
      <c r="T251" s="50">
        <v>427</v>
      </c>
      <c r="U251" s="50">
        <v>399</v>
      </c>
      <c r="V251" s="50">
        <v>291</v>
      </c>
      <c r="W251" s="50">
        <v>207</v>
      </c>
      <c r="X251" s="50">
        <v>96</v>
      </c>
      <c r="Y251" s="50">
        <v>35</v>
      </c>
      <c r="Z251" s="50">
        <v>3</v>
      </c>
      <c r="AA251" s="50">
        <v>1</v>
      </c>
      <c r="AB251" s="50">
        <v>0</v>
      </c>
      <c r="AC251" s="50">
        <v>4</v>
      </c>
      <c r="AD251" s="50">
        <v>718</v>
      </c>
      <c r="AE251" s="50">
        <v>4201</v>
      </c>
      <c r="AF251" s="50">
        <v>1867</v>
      </c>
      <c r="AG251" s="50">
        <v>10.6</v>
      </c>
      <c r="AH251" s="50">
        <v>61.9</v>
      </c>
      <c r="AI251" s="50">
        <v>27.5</v>
      </c>
      <c r="AJ251" s="48">
        <v>46.5</v>
      </c>
      <c r="AK251" s="50">
        <v>105</v>
      </c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48"/>
      <c r="ES251" s="50"/>
    </row>
    <row r="252" spans="1:149" x14ac:dyDescent="0.15">
      <c r="A252" s="44" t="s">
        <v>203</v>
      </c>
      <c r="B252" s="44" t="s">
        <v>204</v>
      </c>
      <c r="C252" s="44" t="s">
        <v>492</v>
      </c>
      <c r="D252">
        <v>1</v>
      </c>
      <c r="E252" s="50">
        <v>3164</v>
      </c>
      <c r="F252" s="50">
        <v>120</v>
      </c>
      <c r="G252" s="50">
        <v>133</v>
      </c>
      <c r="H252" s="50">
        <v>96</v>
      </c>
      <c r="I252" s="50">
        <v>148</v>
      </c>
      <c r="J252" s="50">
        <v>175</v>
      </c>
      <c r="K252" s="50">
        <v>208</v>
      </c>
      <c r="L252" s="50">
        <v>227</v>
      </c>
      <c r="M252" s="50">
        <v>230</v>
      </c>
      <c r="N252" s="50">
        <v>234</v>
      </c>
      <c r="O252" s="50">
        <v>254</v>
      </c>
      <c r="P252" s="50">
        <v>206</v>
      </c>
      <c r="Q252" s="50">
        <v>179</v>
      </c>
      <c r="R252" s="50">
        <v>169</v>
      </c>
      <c r="S252" s="50">
        <v>202</v>
      </c>
      <c r="T252" s="50">
        <v>194</v>
      </c>
      <c r="U252" s="50">
        <v>179</v>
      </c>
      <c r="V252" s="50">
        <v>114</v>
      </c>
      <c r="W252" s="50">
        <v>69</v>
      </c>
      <c r="X252" s="50">
        <v>22</v>
      </c>
      <c r="Y252" s="50">
        <v>5</v>
      </c>
      <c r="Z252" s="50">
        <v>0</v>
      </c>
      <c r="AA252" s="50">
        <v>0</v>
      </c>
      <c r="AB252" s="50">
        <v>0</v>
      </c>
      <c r="AC252" s="50">
        <v>0</v>
      </c>
      <c r="AD252" s="50">
        <v>349</v>
      </c>
      <c r="AE252" s="50">
        <v>2030</v>
      </c>
      <c r="AF252" s="50">
        <v>785</v>
      </c>
      <c r="AG252" s="50">
        <v>11</v>
      </c>
      <c r="AH252" s="50">
        <v>64.2</v>
      </c>
      <c r="AI252" s="50">
        <v>24.8</v>
      </c>
      <c r="AJ252" s="48">
        <v>44.9</v>
      </c>
      <c r="AK252" s="50">
        <v>0</v>
      </c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48"/>
      <c r="ES252" s="50"/>
    </row>
    <row r="253" spans="1:149" x14ac:dyDescent="0.15">
      <c r="A253" s="44" t="s">
        <v>203</v>
      </c>
      <c r="B253" s="44" t="s">
        <v>204</v>
      </c>
      <c r="C253" s="44" t="s">
        <v>492</v>
      </c>
      <c r="D253">
        <v>2</v>
      </c>
      <c r="E253" s="50">
        <v>3622</v>
      </c>
      <c r="F253" s="50">
        <v>126</v>
      </c>
      <c r="G253" s="50">
        <v>130</v>
      </c>
      <c r="H253" s="50">
        <v>113</v>
      </c>
      <c r="I253" s="50">
        <v>152</v>
      </c>
      <c r="J253" s="50">
        <v>185</v>
      </c>
      <c r="K253" s="50">
        <v>225</v>
      </c>
      <c r="L253" s="50">
        <v>242</v>
      </c>
      <c r="M253" s="50">
        <v>259</v>
      </c>
      <c r="N253" s="50">
        <v>251</v>
      </c>
      <c r="O253" s="50">
        <v>260</v>
      </c>
      <c r="P253" s="50">
        <v>204</v>
      </c>
      <c r="Q253" s="50">
        <v>216</v>
      </c>
      <c r="R253" s="50">
        <v>177</v>
      </c>
      <c r="S253" s="50">
        <v>206</v>
      </c>
      <c r="T253" s="50">
        <v>233</v>
      </c>
      <c r="U253" s="50">
        <v>220</v>
      </c>
      <c r="V253" s="50">
        <v>177</v>
      </c>
      <c r="W253" s="50">
        <v>138</v>
      </c>
      <c r="X253" s="50">
        <v>74</v>
      </c>
      <c r="Y253" s="50">
        <v>30</v>
      </c>
      <c r="Z253" s="50">
        <v>3</v>
      </c>
      <c r="AA253" s="50">
        <v>1</v>
      </c>
      <c r="AB253" s="50">
        <v>0</v>
      </c>
      <c r="AC253" s="50">
        <v>4</v>
      </c>
      <c r="AD253" s="50">
        <v>369</v>
      </c>
      <c r="AE253" s="50">
        <v>2171</v>
      </c>
      <c r="AF253" s="50">
        <v>1082</v>
      </c>
      <c r="AG253" s="50">
        <v>10.199999999999999</v>
      </c>
      <c r="AH253" s="50">
        <v>59.9</v>
      </c>
      <c r="AI253" s="50">
        <v>29.9</v>
      </c>
      <c r="AJ253" s="48">
        <v>47.8</v>
      </c>
      <c r="AK253" s="50">
        <v>0</v>
      </c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48"/>
      <c r="ES253" s="50"/>
    </row>
    <row r="254" spans="1:149" x14ac:dyDescent="0.15">
      <c r="A254" s="44" t="s">
        <v>205</v>
      </c>
      <c r="B254" s="44" t="s">
        <v>206</v>
      </c>
      <c r="C254" s="44" t="s">
        <v>493</v>
      </c>
      <c r="D254">
        <v>0</v>
      </c>
      <c r="E254" s="50">
        <v>9100</v>
      </c>
      <c r="F254" s="50">
        <v>384</v>
      </c>
      <c r="G254" s="50">
        <v>345</v>
      </c>
      <c r="H254" s="50">
        <v>339</v>
      </c>
      <c r="I254" s="50">
        <v>411</v>
      </c>
      <c r="J254" s="50">
        <v>475</v>
      </c>
      <c r="K254" s="50">
        <v>507</v>
      </c>
      <c r="L254" s="50">
        <v>587</v>
      </c>
      <c r="M254" s="50">
        <v>630</v>
      </c>
      <c r="N254" s="50">
        <v>665</v>
      </c>
      <c r="O254" s="50">
        <v>808</v>
      </c>
      <c r="P254" s="50">
        <v>690</v>
      </c>
      <c r="Q254" s="50">
        <v>578</v>
      </c>
      <c r="R254" s="50">
        <v>418</v>
      </c>
      <c r="S254" s="50">
        <v>468</v>
      </c>
      <c r="T254" s="50">
        <v>557</v>
      </c>
      <c r="U254" s="50">
        <v>486</v>
      </c>
      <c r="V254" s="50">
        <v>342</v>
      </c>
      <c r="W254" s="50">
        <v>258</v>
      </c>
      <c r="X254" s="50">
        <v>107</v>
      </c>
      <c r="Y254" s="50">
        <v>41</v>
      </c>
      <c r="Z254" s="50">
        <v>4</v>
      </c>
      <c r="AA254" s="50">
        <v>0</v>
      </c>
      <c r="AB254" s="50">
        <v>0</v>
      </c>
      <c r="AC254" s="50">
        <v>4</v>
      </c>
      <c r="AD254" s="50">
        <v>1068</v>
      </c>
      <c r="AE254" s="50">
        <v>5769</v>
      </c>
      <c r="AF254" s="50">
        <v>2263</v>
      </c>
      <c r="AG254" s="50">
        <v>11.7</v>
      </c>
      <c r="AH254" s="50">
        <v>63.4</v>
      </c>
      <c r="AI254" s="50">
        <v>24.9</v>
      </c>
      <c r="AJ254" s="48">
        <v>45.5</v>
      </c>
      <c r="AK254" s="50">
        <v>101</v>
      </c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48"/>
      <c r="ES254" s="50"/>
    </row>
    <row r="255" spans="1:149" x14ac:dyDescent="0.15">
      <c r="A255" s="44" t="s">
        <v>205</v>
      </c>
      <c r="B255" s="44" t="s">
        <v>206</v>
      </c>
      <c r="C255" s="44" t="s">
        <v>493</v>
      </c>
      <c r="D255">
        <v>1</v>
      </c>
      <c r="E255" s="50">
        <v>4286</v>
      </c>
      <c r="F255" s="50">
        <v>198</v>
      </c>
      <c r="G255" s="50">
        <v>196</v>
      </c>
      <c r="H255" s="50">
        <v>171</v>
      </c>
      <c r="I255" s="50">
        <v>222</v>
      </c>
      <c r="J255" s="50">
        <v>230</v>
      </c>
      <c r="K255" s="50">
        <v>221</v>
      </c>
      <c r="L255" s="50">
        <v>290</v>
      </c>
      <c r="M255" s="50">
        <v>305</v>
      </c>
      <c r="N255" s="50">
        <v>291</v>
      </c>
      <c r="O255" s="50">
        <v>393</v>
      </c>
      <c r="P255" s="50">
        <v>333</v>
      </c>
      <c r="Q255" s="50">
        <v>296</v>
      </c>
      <c r="R255" s="50">
        <v>190</v>
      </c>
      <c r="S255" s="50">
        <v>230</v>
      </c>
      <c r="T255" s="50">
        <v>249</v>
      </c>
      <c r="U255" s="50">
        <v>214</v>
      </c>
      <c r="V255" s="50">
        <v>130</v>
      </c>
      <c r="W255" s="50">
        <v>98</v>
      </c>
      <c r="X255" s="50">
        <v>22</v>
      </c>
      <c r="Y255" s="50">
        <v>6</v>
      </c>
      <c r="Z255" s="50">
        <v>1</v>
      </c>
      <c r="AA255" s="50">
        <v>0</v>
      </c>
      <c r="AB255" s="50">
        <v>0</v>
      </c>
      <c r="AC255" s="50">
        <v>1</v>
      </c>
      <c r="AD255" s="50">
        <v>565</v>
      </c>
      <c r="AE255" s="50">
        <v>2771</v>
      </c>
      <c r="AF255" s="50">
        <v>950</v>
      </c>
      <c r="AG255" s="50">
        <v>13.2</v>
      </c>
      <c r="AH255" s="50">
        <v>64.7</v>
      </c>
      <c r="AI255" s="50">
        <v>22.2</v>
      </c>
      <c r="AJ255" s="48">
        <v>43.7</v>
      </c>
      <c r="AK255" s="50">
        <v>0</v>
      </c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48"/>
      <c r="ES255" s="50"/>
    </row>
    <row r="256" spans="1:149" x14ac:dyDescent="0.15">
      <c r="A256" s="44" t="s">
        <v>205</v>
      </c>
      <c r="B256" s="44" t="s">
        <v>206</v>
      </c>
      <c r="C256" s="44" t="s">
        <v>493</v>
      </c>
      <c r="D256">
        <v>2</v>
      </c>
      <c r="E256" s="50">
        <v>4814</v>
      </c>
      <c r="F256" s="50">
        <v>186</v>
      </c>
      <c r="G256" s="50">
        <v>149</v>
      </c>
      <c r="H256" s="50">
        <v>168</v>
      </c>
      <c r="I256" s="50">
        <v>189</v>
      </c>
      <c r="J256" s="50">
        <v>245</v>
      </c>
      <c r="K256" s="50">
        <v>286</v>
      </c>
      <c r="L256" s="50">
        <v>297</v>
      </c>
      <c r="M256" s="50">
        <v>325</v>
      </c>
      <c r="N256" s="50">
        <v>374</v>
      </c>
      <c r="O256" s="50">
        <v>415</v>
      </c>
      <c r="P256" s="50">
        <v>357</v>
      </c>
      <c r="Q256" s="50">
        <v>282</v>
      </c>
      <c r="R256" s="50">
        <v>228</v>
      </c>
      <c r="S256" s="50">
        <v>238</v>
      </c>
      <c r="T256" s="50">
        <v>308</v>
      </c>
      <c r="U256" s="50">
        <v>272</v>
      </c>
      <c r="V256" s="50">
        <v>212</v>
      </c>
      <c r="W256" s="50">
        <v>160</v>
      </c>
      <c r="X256" s="50">
        <v>85</v>
      </c>
      <c r="Y256" s="50">
        <v>35</v>
      </c>
      <c r="Z256" s="50">
        <v>3</v>
      </c>
      <c r="AA256" s="50">
        <v>0</v>
      </c>
      <c r="AB256" s="50">
        <v>0</v>
      </c>
      <c r="AC256" s="50">
        <v>3</v>
      </c>
      <c r="AD256" s="50">
        <v>503</v>
      </c>
      <c r="AE256" s="50">
        <v>2998</v>
      </c>
      <c r="AF256" s="50">
        <v>1313</v>
      </c>
      <c r="AG256" s="50">
        <v>10.4</v>
      </c>
      <c r="AH256" s="50">
        <v>62.3</v>
      </c>
      <c r="AI256" s="50">
        <v>27.3</v>
      </c>
      <c r="AJ256" s="48">
        <v>47.2</v>
      </c>
      <c r="AK256" s="50">
        <v>0</v>
      </c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48"/>
      <c r="ES256" s="50"/>
    </row>
    <row r="257" spans="1:149" x14ac:dyDescent="0.15">
      <c r="A257" s="44" t="s">
        <v>207</v>
      </c>
      <c r="B257" s="44" t="s">
        <v>208</v>
      </c>
      <c r="C257" s="44" t="s">
        <v>494</v>
      </c>
      <c r="D257">
        <v>0</v>
      </c>
      <c r="E257" s="50">
        <v>4008</v>
      </c>
      <c r="F257" s="50">
        <v>130</v>
      </c>
      <c r="G257" s="50">
        <v>94</v>
      </c>
      <c r="H257" s="50">
        <v>124</v>
      </c>
      <c r="I257" s="50">
        <v>133</v>
      </c>
      <c r="J257" s="50">
        <v>230</v>
      </c>
      <c r="K257" s="50">
        <v>234</v>
      </c>
      <c r="L257" s="50">
        <v>231</v>
      </c>
      <c r="M257" s="50">
        <v>266</v>
      </c>
      <c r="N257" s="50">
        <v>247</v>
      </c>
      <c r="O257" s="50">
        <v>283</v>
      </c>
      <c r="P257" s="50">
        <v>218</v>
      </c>
      <c r="Q257" s="50">
        <v>218</v>
      </c>
      <c r="R257" s="50">
        <v>219</v>
      </c>
      <c r="S257" s="50">
        <v>259</v>
      </c>
      <c r="T257" s="50">
        <v>326</v>
      </c>
      <c r="U257" s="50">
        <v>306</v>
      </c>
      <c r="V257" s="50">
        <v>223</v>
      </c>
      <c r="W257" s="50">
        <v>164</v>
      </c>
      <c r="X257" s="50">
        <v>72</v>
      </c>
      <c r="Y257" s="50">
        <v>26</v>
      </c>
      <c r="Z257" s="50">
        <v>5</v>
      </c>
      <c r="AA257" s="50">
        <v>0</v>
      </c>
      <c r="AB257" s="50">
        <v>0</v>
      </c>
      <c r="AC257" s="50">
        <v>5</v>
      </c>
      <c r="AD257" s="50">
        <v>348</v>
      </c>
      <c r="AE257" s="50">
        <v>2279</v>
      </c>
      <c r="AF257" s="50">
        <v>1381</v>
      </c>
      <c r="AG257" s="50">
        <v>8.6999999999999993</v>
      </c>
      <c r="AH257" s="50">
        <v>56.9</v>
      </c>
      <c r="AI257" s="50">
        <v>34.5</v>
      </c>
      <c r="AJ257" s="48">
        <v>50.1</v>
      </c>
      <c r="AK257" s="50">
        <v>104</v>
      </c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48"/>
      <c r="ES257" s="50"/>
    </row>
    <row r="258" spans="1:149" x14ac:dyDescent="0.15">
      <c r="A258" s="44" t="s">
        <v>207</v>
      </c>
      <c r="B258" s="44" t="s">
        <v>208</v>
      </c>
      <c r="C258" s="44" t="s">
        <v>494</v>
      </c>
      <c r="D258">
        <v>1</v>
      </c>
      <c r="E258" s="50">
        <v>1821</v>
      </c>
      <c r="F258" s="50">
        <v>63</v>
      </c>
      <c r="G258" s="50">
        <v>47</v>
      </c>
      <c r="H258" s="50">
        <v>51</v>
      </c>
      <c r="I258" s="50">
        <v>76</v>
      </c>
      <c r="J258" s="50">
        <v>101</v>
      </c>
      <c r="K258" s="50">
        <v>103</v>
      </c>
      <c r="L258" s="50">
        <v>103</v>
      </c>
      <c r="M258" s="50">
        <v>128</v>
      </c>
      <c r="N258" s="50">
        <v>116</v>
      </c>
      <c r="O258" s="50">
        <v>140</v>
      </c>
      <c r="P258" s="50">
        <v>105</v>
      </c>
      <c r="Q258" s="50">
        <v>112</v>
      </c>
      <c r="R258" s="50">
        <v>100</v>
      </c>
      <c r="S258" s="50">
        <v>118</v>
      </c>
      <c r="T258" s="50">
        <v>146</v>
      </c>
      <c r="U258" s="50">
        <v>134</v>
      </c>
      <c r="V258" s="50">
        <v>92</v>
      </c>
      <c r="W258" s="50">
        <v>59</v>
      </c>
      <c r="X258" s="50">
        <v>25</v>
      </c>
      <c r="Y258" s="50">
        <v>2</v>
      </c>
      <c r="Z258" s="50">
        <v>0</v>
      </c>
      <c r="AA258" s="50">
        <v>0</v>
      </c>
      <c r="AB258" s="50">
        <v>0</v>
      </c>
      <c r="AC258" s="50">
        <v>0</v>
      </c>
      <c r="AD258" s="50">
        <v>161</v>
      </c>
      <c r="AE258" s="50">
        <v>1084</v>
      </c>
      <c r="AF258" s="50">
        <v>576</v>
      </c>
      <c r="AG258" s="50">
        <v>8.8000000000000007</v>
      </c>
      <c r="AH258" s="50">
        <v>59.5</v>
      </c>
      <c r="AI258" s="50">
        <v>31.6</v>
      </c>
      <c r="AJ258" s="48">
        <v>48.7</v>
      </c>
      <c r="AK258" s="50">
        <v>0</v>
      </c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48"/>
      <c r="ES258" s="50"/>
    </row>
    <row r="259" spans="1:149" x14ac:dyDescent="0.15">
      <c r="A259" s="44" t="s">
        <v>207</v>
      </c>
      <c r="B259" s="44" t="s">
        <v>208</v>
      </c>
      <c r="C259" s="44" t="s">
        <v>494</v>
      </c>
      <c r="D259">
        <v>2</v>
      </c>
      <c r="E259" s="50">
        <v>2187</v>
      </c>
      <c r="F259" s="50">
        <v>67</v>
      </c>
      <c r="G259" s="50">
        <v>47</v>
      </c>
      <c r="H259" s="50">
        <v>73</v>
      </c>
      <c r="I259" s="50">
        <v>57</v>
      </c>
      <c r="J259" s="50">
        <v>129</v>
      </c>
      <c r="K259" s="50">
        <v>131</v>
      </c>
      <c r="L259" s="50">
        <v>128</v>
      </c>
      <c r="M259" s="50">
        <v>138</v>
      </c>
      <c r="N259" s="50">
        <v>131</v>
      </c>
      <c r="O259" s="50">
        <v>143</v>
      </c>
      <c r="P259" s="50">
        <v>113</v>
      </c>
      <c r="Q259" s="50">
        <v>106</v>
      </c>
      <c r="R259" s="50">
        <v>119</v>
      </c>
      <c r="S259" s="50">
        <v>141</v>
      </c>
      <c r="T259" s="50">
        <v>180</v>
      </c>
      <c r="U259" s="50">
        <v>172</v>
      </c>
      <c r="V259" s="50">
        <v>131</v>
      </c>
      <c r="W259" s="50">
        <v>105</v>
      </c>
      <c r="X259" s="50">
        <v>47</v>
      </c>
      <c r="Y259" s="50">
        <v>24</v>
      </c>
      <c r="Z259" s="50">
        <v>5</v>
      </c>
      <c r="AA259" s="50">
        <v>0</v>
      </c>
      <c r="AB259" s="50">
        <v>0</v>
      </c>
      <c r="AC259" s="50">
        <v>5</v>
      </c>
      <c r="AD259" s="50">
        <v>187</v>
      </c>
      <c r="AE259" s="50">
        <v>1195</v>
      </c>
      <c r="AF259" s="50">
        <v>805</v>
      </c>
      <c r="AG259" s="50">
        <v>8.6</v>
      </c>
      <c r="AH259" s="50">
        <v>54.6</v>
      </c>
      <c r="AI259" s="50">
        <v>36.799999999999997</v>
      </c>
      <c r="AJ259" s="48">
        <v>51.3</v>
      </c>
      <c r="AK259" s="50">
        <v>0</v>
      </c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48"/>
      <c r="ES259" s="50"/>
    </row>
    <row r="260" spans="1:149" x14ac:dyDescent="0.15">
      <c r="A260" s="44" t="s">
        <v>209</v>
      </c>
      <c r="B260" s="44" t="s">
        <v>210</v>
      </c>
      <c r="C260" s="44" t="s">
        <v>495</v>
      </c>
      <c r="D260">
        <v>0</v>
      </c>
      <c r="E260" s="50">
        <v>6127</v>
      </c>
      <c r="F260" s="50">
        <v>199</v>
      </c>
      <c r="G260" s="50">
        <v>190</v>
      </c>
      <c r="H260" s="50">
        <v>178</v>
      </c>
      <c r="I260" s="50">
        <v>195</v>
      </c>
      <c r="J260" s="50">
        <v>385</v>
      </c>
      <c r="K260" s="50">
        <v>415</v>
      </c>
      <c r="L260" s="50">
        <v>367</v>
      </c>
      <c r="M260" s="50">
        <v>412</v>
      </c>
      <c r="N260" s="50">
        <v>436</v>
      </c>
      <c r="O260" s="50">
        <v>481</v>
      </c>
      <c r="P260" s="50">
        <v>414</v>
      </c>
      <c r="Q260" s="50">
        <v>360</v>
      </c>
      <c r="R260" s="50">
        <v>324</v>
      </c>
      <c r="S260" s="50">
        <v>336</v>
      </c>
      <c r="T260" s="50">
        <v>418</v>
      </c>
      <c r="U260" s="50">
        <v>369</v>
      </c>
      <c r="V260" s="50">
        <v>300</v>
      </c>
      <c r="W260" s="50">
        <v>230</v>
      </c>
      <c r="X260" s="50">
        <v>90</v>
      </c>
      <c r="Y260" s="50">
        <v>23</v>
      </c>
      <c r="Z260" s="50">
        <v>4</v>
      </c>
      <c r="AA260" s="50">
        <v>1</v>
      </c>
      <c r="AB260" s="50">
        <v>0</v>
      </c>
      <c r="AC260" s="50">
        <v>5</v>
      </c>
      <c r="AD260" s="50">
        <v>567</v>
      </c>
      <c r="AE260" s="50">
        <v>3789</v>
      </c>
      <c r="AF260" s="50">
        <v>1771</v>
      </c>
      <c r="AG260" s="50">
        <v>9.3000000000000007</v>
      </c>
      <c r="AH260" s="50">
        <v>61.8</v>
      </c>
      <c r="AI260" s="50">
        <v>28.9</v>
      </c>
      <c r="AJ260" s="48">
        <v>47.9</v>
      </c>
      <c r="AK260" s="50">
        <v>106</v>
      </c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48"/>
      <c r="ES260" s="50"/>
    </row>
    <row r="261" spans="1:149" x14ac:dyDescent="0.15">
      <c r="A261" s="44" t="s">
        <v>209</v>
      </c>
      <c r="B261" s="44" t="s">
        <v>210</v>
      </c>
      <c r="C261" s="44" t="s">
        <v>495</v>
      </c>
      <c r="D261">
        <v>1</v>
      </c>
      <c r="E261" s="50">
        <v>2875</v>
      </c>
      <c r="F261" s="50">
        <v>105</v>
      </c>
      <c r="G261" s="50">
        <v>91</v>
      </c>
      <c r="H261" s="50">
        <v>97</v>
      </c>
      <c r="I261" s="50">
        <v>100</v>
      </c>
      <c r="J261" s="50">
        <v>185</v>
      </c>
      <c r="K261" s="50">
        <v>200</v>
      </c>
      <c r="L261" s="50">
        <v>164</v>
      </c>
      <c r="M261" s="50">
        <v>204</v>
      </c>
      <c r="N261" s="50">
        <v>225</v>
      </c>
      <c r="O261" s="50">
        <v>238</v>
      </c>
      <c r="P261" s="50">
        <v>203</v>
      </c>
      <c r="Q261" s="50">
        <v>174</v>
      </c>
      <c r="R261" s="50">
        <v>158</v>
      </c>
      <c r="S261" s="50">
        <v>155</v>
      </c>
      <c r="T261" s="50">
        <v>195</v>
      </c>
      <c r="U261" s="50">
        <v>161</v>
      </c>
      <c r="V261" s="50">
        <v>119</v>
      </c>
      <c r="W261" s="50">
        <v>70</v>
      </c>
      <c r="X261" s="50">
        <v>26</v>
      </c>
      <c r="Y261" s="50">
        <v>4</v>
      </c>
      <c r="Z261" s="50">
        <v>1</v>
      </c>
      <c r="AA261" s="50">
        <v>0</v>
      </c>
      <c r="AB261" s="50">
        <v>0</v>
      </c>
      <c r="AC261" s="50">
        <v>1</v>
      </c>
      <c r="AD261" s="50">
        <v>293</v>
      </c>
      <c r="AE261" s="50">
        <v>1851</v>
      </c>
      <c r="AF261" s="50">
        <v>731</v>
      </c>
      <c r="AG261" s="50">
        <v>10.199999999999999</v>
      </c>
      <c r="AH261" s="50">
        <v>64.400000000000006</v>
      </c>
      <c r="AI261" s="50">
        <v>25.4</v>
      </c>
      <c r="AJ261" s="48">
        <v>46.1</v>
      </c>
      <c r="AK261" s="50">
        <v>0</v>
      </c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48"/>
      <c r="ES261" s="50"/>
    </row>
    <row r="262" spans="1:149" x14ac:dyDescent="0.15">
      <c r="A262" s="44" t="s">
        <v>209</v>
      </c>
      <c r="B262" s="44" t="s">
        <v>210</v>
      </c>
      <c r="C262" s="44" t="s">
        <v>495</v>
      </c>
      <c r="D262">
        <v>2</v>
      </c>
      <c r="E262" s="50">
        <v>3252</v>
      </c>
      <c r="F262" s="50">
        <v>94</v>
      </c>
      <c r="G262" s="50">
        <v>99</v>
      </c>
      <c r="H262" s="50">
        <v>81</v>
      </c>
      <c r="I262" s="50">
        <v>95</v>
      </c>
      <c r="J262" s="50">
        <v>200</v>
      </c>
      <c r="K262" s="50">
        <v>215</v>
      </c>
      <c r="L262" s="50">
        <v>203</v>
      </c>
      <c r="M262" s="50">
        <v>208</v>
      </c>
      <c r="N262" s="50">
        <v>211</v>
      </c>
      <c r="O262" s="50">
        <v>243</v>
      </c>
      <c r="P262" s="50">
        <v>211</v>
      </c>
      <c r="Q262" s="50">
        <v>186</v>
      </c>
      <c r="R262" s="50">
        <v>166</v>
      </c>
      <c r="S262" s="50">
        <v>181</v>
      </c>
      <c r="T262" s="50">
        <v>223</v>
      </c>
      <c r="U262" s="50">
        <v>208</v>
      </c>
      <c r="V262" s="50">
        <v>181</v>
      </c>
      <c r="W262" s="50">
        <v>160</v>
      </c>
      <c r="X262" s="50">
        <v>64</v>
      </c>
      <c r="Y262" s="50">
        <v>19</v>
      </c>
      <c r="Z262" s="50">
        <v>3</v>
      </c>
      <c r="AA262" s="50">
        <v>1</v>
      </c>
      <c r="AB262" s="50">
        <v>0</v>
      </c>
      <c r="AC262" s="50">
        <v>4</v>
      </c>
      <c r="AD262" s="50">
        <v>274</v>
      </c>
      <c r="AE262" s="50">
        <v>1938</v>
      </c>
      <c r="AF262" s="50">
        <v>1040</v>
      </c>
      <c r="AG262" s="50">
        <v>8.4</v>
      </c>
      <c r="AH262" s="50">
        <v>59.6</v>
      </c>
      <c r="AI262" s="50">
        <v>32</v>
      </c>
      <c r="AJ262" s="48">
        <v>49.5</v>
      </c>
      <c r="AK262" s="50">
        <v>0</v>
      </c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48"/>
      <c r="ES262" s="50"/>
    </row>
    <row r="263" spans="1:149" x14ac:dyDescent="0.15">
      <c r="A263" s="44" t="s">
        <v>211</v>
      </c>
      <c r="B263" s="44" t="s">
        <v>212</v>
      </c>
      <c r="C263" s="44" t="s">
        <v>496</v>
      </c>
      <c r="D263">
        <v>0</v>
      </c>
      <c r="E263" s="50">
        <v>11087</v>
      </c>
      <c r="F263" s="50">
        <v>432</v>
      </c>
      <c r="G263" s="50">
        <v>432</v>
      </c>
      <c r="H263" s="50">
        <v>389</v>
      </c>
      <c r="I263" s="50">
        <v>449</v>
      </c>
      <c r="J263" s="50">
        <v>690</v>
      </c>
      <c r="K263" s="50">
        <v>703</v>
      </c>
      <c r="L263" s="50">
        <v>726</v>
      </c>
      <c r="M263" s="50">
        <v>663</v>
      </c>
      <c r="N263" s="50">
        <v>786</v>
      </c>
      <c r="O263" s="50">
        <v>812</v>
      </c>
      <c r="P263" s="50">
        <v>747</v>
      </c>
      <c r="Q263" s="50">
        <v>688</v>
      </c>
      <c r="R263" s="50">
        <v>594</v>
      </c>
      <c r="S263" s="50">
        <v>669</v>
      </c>
      <c r="T263" s="50">
        <v>740</v>
      </c>
      <c r="U263" s="50">
        <v>617</v>
      </c>
      <c r="V263" s="50">
        <v>455</v>
      </c>
      <c r="W263" s="50">
        <v>299</v>
      </c>
      <c r="X263" s="50">
        <v>143</v>
      </c>
      <c r="Y263" s="50">
        <v>43</v>
      </c>
      <c r="Z263" s="50">
        <v>10</v>
      </c>
      <c r="AA263" s="50">
        <v>0</v>
      </c>
      <c r="AB263" s="50">
        <v>0</v>
      </c>
      <c r="AC263" s="50">
        <v>10</v>
      </c>
      <c r="AD263" s="50">
        <v>1253</v>
      </c>
      <c r="AE263" s="50">
        <v>6858</v>
      </c>
      <c r="AF263" s="50">
        <v>2976</v>
      </c>
      <c r="AG263" s="50">
        <v>11.3</v>
      </c>
      <c r="AH263" s="50">
        <v>61.9</v>
      </c>
      <c r="AI263" s="50">
        <v>26.8</v>
      </c>
      <c r="AJ263" s="48">
        <v>46.1</v>
      </c>
      <c r="AK263" s="50">
        <v>103</v>
      </c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48"/>
      <c r="ES263" s="50"/>
    </row>
    <row r="264" spans="1:149" x14ac:dyDescent="0.15">
      <c r="A264" s="44" t="s">
        <v>211</v>
      </c>
      <c r="B264" s="44" t="s">
        <v>212</v>
      </c>
      <c r="C264" s="44" t="s">
        <v>496</v>
      </c>
      <c r="D264">
        <v>1</v>
      </c>
      <c r="E264" s="50">
        <v>5132</v>
      </c>
      <c r="F264" s="50">
        <v>225</v>
      </c>
      <c r="G264" s="50">
        <v>229</v>
      </c>
      <c r="H264" s="50">
        <v>210</v>
      </c>
      <c r="I264" s="50">
        <v>214</v>
      </c>
      <c r="J264" s="50">
        <v>330</v>
      </c>
      <c r="K264" s="50">
        <v>325</v>
      </c>
      <c r="L264" s="50">
        <v>344</v>
      </c>
      <c r="M264" s="50">
        <v>313</v>
      </c>
      <c r="N264" s="50">
        <v>395</v>
      </c>
      <c r="O264" s="50">
        <v>387</v>
      </c>
      <c r="P264" s="50">
        <v>365</v>
      </c>
      <c r="Q264" s="50">
        <v>312</v>
      </c>
      <c r="R264" s="50">
        <v>277</v>
      </c>
      <c r="S264" s="50">
        <v>300</v>
      </c>
      <c r="T264" s="50">
        <v>345</v>
      </c>
      <c r="U264" s="50">
        <v>257</v>
      </c>
      <c r="V264" s="50">
        <v>157</v>
      </c>
      <c r="W264" s="50">
        <v>109</v>
      </c>
      <c r="X264" s="50">
        <v>33</v>
      </c>
      <c r="Y264" s="50">
        <v>3</v>
      </c>
      <c r="Z264" s="50">
        <v>2</v>
      </c>
      <c r="AA264" s="50">
        <v>0</v>
      </c>
      <c r="AB264" s="50">
        <v>0</v>
      </c>
      <c r="AC264" s="50">
        <v>2</v>
      </c>
      <c r="AD264" s="50">
        <v>664</v>
      </c>
      <c r="AE264" s="50">
        <v>3262</v>
      </c>
      <c r="AF264" s="50">
        <v>1206</v>
      </c>
      <c r="AG264" s="50">
        <v>12.9</v>
      </c>
      <c r="AH264" s="50">
        <v>63.6</v>
      </c>
      <c r="AI264" s="50">
        <v>23.5</v>
      </c>
      <c r="AJ264" s="48">
        <v>44.1</v>
      </c>
      <c r="AK264" s="50">
        <v>0</v>
      </c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48"/>
      <c r="ES264" s="50"/>
    </row>
    <row r="265" spans="1:149" x14ac:dyDescent="0.15">
      <c r="A265" s="44" t="s">
        <v>211</v>
      </c>
      <c r="B265" s="44" t="s">
        <v>212</v>
      </c>
      <c r="C265" s="44" t="s">
        <v>496</v>
      </c>
      <c r="D265">
        <v>2</v>
      </c>
      <c r="E265" s="50">
        <v>5955</v>
      </c>
      <c r="F265" s="50">
        <v>207</v>
      </c>
      <c r="G265" s="50">
        <v>203</v>
      </c>
      <c r="H265" s="50">
        <v>179</v>
      </c>
      <c r="I265" s="50">
        <v>235</v>
      </c>
      <c r="J265" s="50">
        <v>360</v>
      </c>
      <c r="K265" s="50">
        <v>378</v>
      </c>
      <c r="L265" s="50">
        <v>382</v>
      </c>
      <c r="M265" s="50">
        <v>350</v>
      </c>
      <c r="N265" s="50">
        <v>391</v>
      </c>
      <c r="O265" s="50">
        <v>425</v>
      </c>
      <c r="P265" s="50">
        <v>382</v>
      </c>
      <c r="Q265" s="50">
        <v>376</v>
      </c>
      <c r="R265" s="50">
        <v>317</v>
      </c>
      <c r="S265" s="50">
        <v>369</v>
      </c>
      <c r="T265" s="50">
        <v>395</v>
      </c>
      <c r="U265" s="50">
        <v>360</v>
      </c>
      <c r="V265" s="50">
        <v>298</v>
      </c>
      <c r="W265" s="50">
        <v>190</v>
      </c>
      <c r="X265" s="50">
        <v>110</v>
      </c>
      <c r="Y265" s="50">
        <v>40</v>
      </c>
      <c r="Z265" s="50">
        <v>8</v>
      </c>
      <c r="AA265" s="50">
        <v>0</v>
      </c>
      <c r="AB265" s="50">
        <v>0</v>
      </c>
      <c r="AC265" s="50">
        <v>8</v>
      </c>
      <c r="AD265" s="50">
        <v>589</v>
      </c>
      <c r="AE265" s="50">
        <v>3596</v>
      </c>
      <c r="AF265" s="50">
        <v>1770</v>
      </c>
      <c r="AG265" s="50">
        <v>9.9</v>
      </c>
      <c r="AH265" s="50">
        <v>60.4</v>
      </c>
      <c r="AI265" s="50">
        <v>29.7</v>
      </c>
      <c r="AJ265" s="48">
        <v>47.9</v>
      </c>
      <c r="AK265" s="50">
        <v>0</v>
      </c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48"/>
      <c r="ES265" s="50"/>
    </row>
    <row r="266" spans="1:149" x14ac:dyDescent="0.15">
      <c r="A266" s="44" t="s">
        <v>213</v>
      </c>
      <c r="B266" s="44" t="s">
        <v>214</v>
      </c>
      <c r="C266" s="44" t="s">
        <v>413</v>
      </c>
      <c r="D266">
        <v>0</v>
      </c>
      <c r="E266" s="50">
        <v>34883</v>
      </c>
      <c r="F266" s="50">
        <v>879</v>
      </c>
      <c r="G266" s="50">
        <v>953</v>
      </c>
      <c r="H266" s="50">
        <v>1007</v>
      </c>
      <c r="I266" s="50">
        <v>1227</v>
      </c>
      <c r="J266" s="50">
        <v>2052</v>
      </c>
      <c r="K266" s="50">
        <v>1932</v>
      </c>
      <c r="L266" s="50">
        <v>1935</v>
      </c>
      <c r="M266" s="50">
        <v>2078</v>
      </c>
      <c r="N266" s="50">
        <v>2243</v>
      </c>
      <c r="O266" s="50">
        <v>2467</v>
      </c>
      <c r="P266" s="50">
        <v>2233</v>
      </c>
      <c r="Q266" s="50">
        <v>2057</v>
      </c>
      <c r="R266" s="50">
        <v>1953</v>
      </c>
      <c r="S266" s="50">
        <v>2244</v>
      </c>
      <c r="T266" s="50">
        <v>2783</v>
      </c>
      <c r="U266" s="50">
        <v>2441</v>
      </c>
      <c r="V266" s="50">
        <v>1896</v>
      </c>
      <c r="W266" s="50">
        <v>1487</v>
      </c>
      <c r="X266" s="50">
        <v>739</v>
      </c>
      <c r="Y266" s="50">
        <v>234</v>
      </c>
      <c r="Z266" s="50">
        <v>42</v>
      </c>
      <c r="AA266" s="50">
        <v>1</v>
      </c>
      <c r="AB266" s="50">
        <v>0</v>
      </c>
      <c r="AC266" s="50">
        <v>43</v>
      </c>
      <c r="AD266" s="50">
        <v>2839</v>
      </c>
      <c r="AE266" s="50">
        <v>20177</v>
      </c>
      <c r="AF266" s="50">
        <v>11867</v>
      </c>
      <c r="AG266" s="50">
        <v>8.1</v>
      </c>
      <c r="AH266" s="50">
        <v>57.8</v>
      </c>
      <c r="AI266" s="50">
        <v>34</v>
      </c>
      <c r="AJ266" s="48">
        <v>50.4</v>
      </c>
      <c r="AK266" s="50">
        <v>106</v>
      </c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48"/>
      <c r="ES266" s="50"/>
    </row>
    <row r="267" spans="1:149" x14ac:dyDescent="0.15">
      <c r="A267" s="44" t="s">
        <v>213</v>
      </c>
      <c r="B267" s="44" t="s">
        <v>214</v>
      </c>
      <c r="C267" s="44" t="s">
        <v>413</v>
      </c>
      <c r="D267">
        <v>1</v>
      </c>
      <c r="E267" s="50">
        <v>15625</v>
      </c>
      <c r="F267" s="50">
        <v>477</v>
      </c>
      <c r="G267" s="50">
        <v>503</v>
      </c>
      <c r="H267" s="50">
        <v>526</v>
      </c>
      <c r="I267" s="50">
        <v>562</v>
      </c>
      <c r="J267" s="50">
        <v>895</v>
      </c>
      <c r="K267" s="50">
        <v>835</v>
      </c>
      <c r="L267" s="50">
        <v>933</v>
      </c>
      <c r="M267" s="50">
        <v>992</v>
      </c>
      <c r="N267" s="50">
        <v>1092</v>
      </c>
      <c r="O267" s="50">
        <v>1188</v>
      </c>
      <c r="P267" s="50">
        <v>1015</v>
      </c>
      <c r="Q267" s="50">
        <v>1007</v>
      </c>
      <c r="R267" s="50">
        <v>946</v>
      </c>
      <c r="S267" s="50">
        <v>1036</v>
      </c>
      <c r="T267" s="50">
        <v>1255</v>
      </c>
      <c r="U267" s="50">
        <v>974</v>
      </c>
      <c r="V267" s="50">
        <v>690</v>
      </c>
      <c r="W267" s="50">
        <v>465</v>
      </c>
      <c r="X267" s="50">
        <v>191</v>
      </c>
      <c r="Y267" s="50">
        <v>39</v>
      </c>
      <c r="Z267" s="50">
        <v>3</v>
      </c>
      <c r="AA267" s="50">
        <v>1</v>
      </c>
      <c r="AB267" s="50">
        <v>0</v>
      </c>
      <c r="AC267" s="50">
        <v>4</v>
      </c>
      <c r="AD267" s="50">
        <v>1506</v>
      </c>
      <c r="AE267" s="50">
        <v>9465</v>
      </c>
      <c r="AF267" s="50">
        <v>4654</v>
      </c>
      <c r="AG267" s="50">
        <v>9.6</v>
      </c>
      <c r="AH267" s="50">
        <v>60.6</v>
      </c>
      <c r="AI267" s="50">
        <v>29.8</v>
      </c>
      <c r="AJ267" s="48">
        <v>48.2</v>
      </c>
      <c r="AK267" s="50">
        <v>0</v>
      </c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48"/>
      <c r="ES267" s="50"/>
    </row>
    <row r="268" spans="1:149" x14ac:dyDescent="0.15">
      <c r="A268" s="44" t="s">
        <v>213</v>
      </c>
      <c r="B268" s="44" t="s">
        <v>214</v>
      </c>
      <c r="C268" s="44" t="s">
        <v>413</v>
      </c>
      <c r="D268">
        <v>2</v>
      </c>
      <c r="E268" s="50">
        <v>19258</v>
      </c>
      <c r="F268" s="50">
        <v>402</v>
      </c>
      <c r="G268" s="50">
        <v>450</v>
      </c>
      <c r="H268" s="50">
        <v>481</v>
      </c>
      <c r="I268" s="50">
        <v>665</v>
      </c>
      <c r="J268" s="50">
        <v>1157</v>
      </c>
      <c r="K268" s="50">
        <v>1097</v>
      </c>
      <c r="L268" s="50">
        <v>1002</v>
      </c>
      <c r="M268" s="50">
        <v>1086</v>
      </c>
      <c r="N268" s="50">
        <v>1151</v>
      </c>
      <c r="O268" s="50">
        <v>1279</v>
      </c>
      <c r="P268" s="50">
        <v>1218</v>
      </c>
      <c r="Q268" s="50">
        <v>1050</v>
      </c>
      <c r="R268" s="50">
        <v>1007</v>
      </c>
      <c r="S268" s="50">
        <v>1208</v>
      </c>
      <c r="T268" s="50">
        <v>1528</v>
      </c>
      <c r="U268" s="50">
        <v>1467</v>
      </c>
      <c r="V268" s="50">
        <v>1206</v>
      </c>
      <c r="W268" s="50">
        <v>1022</v>
      </c>
      <c r="X268" s="50">
        <v>548</v>
      </c>
      <c r="Y268" s="50">
        <v>195</v>
      </c>
      <c r="Z268" s="50">
        <v>39</v>
      </c>
      <c r="AA268" s="50">
        <v>0</v>
      </c>
      <c r="AB268" s="50">
        <v>0</v>
      </c>
      <c r="AC268" s="50">
        <v>39</v>
      </c>
      <c r="AD268" s="50">
        <v>1333</v>
      </c>
      <c r="AE268" s="50">
        <v>10712</v>
      </c>
      <c r="AF268" s="50">
        <v>7213</v>
      </c>
      <c r="AG268" s="50">
        <v>6.9</v>
      </c>
      <c r="AH268" s="50">
        <v>55.6</v>
      </c>
      <c r="AI268" s="50">
        <v>37.5</v>
      </c>
      <c r="AJ268" s="48">
        <v>52.3</v>
      </c>
      <c r="AK268" s="50">
        <v>0</v>
      </c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48"/>
      <c r="ES268" s="50"/>
    </row>
    <row r="269" spans="1:149" x14ac:dyDescent="0.15">
      <c r="A269" s="44" t="s">
        <v>215</v>
      </c>
      <c r="B269" s="44" t="s">
        <v>216</v>
      </c>
      <c r="C269" s="44" t="s">
        <v>497</v>
      </c>
      <c r="D269">
        <v>0</v>
      </c>
      <c r="E269" s="50">
        <v>1772</v>
      </c>
      <c r="F269" s="50">
        <v>31</v>
      </c>
      <c r="G269" s="50">
        <v>37</v>
      </c>
      <c r="H269" s="50">
        <v>44</v>
      </c>
      <c r="I269" s="50">
        <v>53</v>
      </c>
      <c r="J269" s="50">
        <v>114</v>
      </c>
      <c r="K269" s="50">
        <v>99</v>
      </c>
      <c r="L269" s="50">
        <v>107</v>
      </c>
      <c r="M269" s="50">
        <v>118</v>
      </c>
      <c r="N269" s="50">
        <v>121</v>
      </c>
      <c r="O269" s="50">
        <v>128</v>
      </c>
      <c r="P269" s="50">
        <v>125</v>
      </c>
      <c r="Q269" s="50">
        <v>84</v>
      </c>
      <c r="R269" s="50">
        <v>112</v>
      </c>
      <c r="S269" s="50">
        <v>120</v>
      </c>
      <c r="T269" s="50">
        <v>158</v>
      </c>
      <c r="U269" s="50">
        <v>120</v>
      </c>
      <c r="V269" s="50">
        <v>100</v>
      </c>
      <c r="W269" s="50">
        <v>57</v>
      </c>
      <c r="X269" s="50">
        <v>36</v>
      </c>
      <c r="Y269" s="50">
        <v>7</v>
      </c>
      <c r="Z269" s="50">
        <v>0</v>
      </c>
      <c r="AA269" s="50">
        <v>1</v>
      </c>
      <c r="AB269" s="50">
        <v>0</v>
      </c>
      <c r="AC269" s="50">
        <v>1</v>
      </c>
      <c r="AD269" s="50">
        <v>112</v>
      </c>
      <c r="AE269" s="50">
        <v>1061</v>
      </c>
      <c r="AF269" s="50">
        <v>599</v>
      </c>
      <c r="AG269" s="50">
        <v>6.3</v>
      </c>
      <c r="AH269" s="50">
        <v>59.9</v>
      </c>
      <c r="AI269" s="50">
        <v>33.799999999999997</v>
      </c>
      <c r="AJ269" s="48">
        <v>50.7</v>
      </c>
      <c r="AK269" s="50">
        <v>106</v>
      </c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48"/>
      <c r="ES269" s="50"/>
    </row>
    <row r="270" spans="1:149" x14ac:dyDescent="0.15">
      <c r="A270" s="44" t="s">
        <v>215</v>
      </c>
      <c r="B270" s="44" t="s">
        <v>216</v>
      </c>
      <c r="C270" s="44" t="s">
        <v>497</v>
      </c>
      <c r="D270">
        <v>1</v>
      </c>
      <c r="E270" s="50">
        <v>788</v>
      </c>
      <c r="F270" s="50">
        <v>19</v>
      </c>
      <c r="G270" s="50">
        <v>16</v>
      </c>
      <c r="H270" s="50">
        <v>17</v>
      </c>
      <c r="I270" s="50">
        <v>27</v>
      </c>
      <c r="J270" s="50">
        <v>62</v>
      </c>
      <c r="K270" s="50">
        <v>41</v>
      </c>
      <c r="L270" s="50">
        <v>49</v>
      </c>
      <c r="M270" s="50">
        <v>59</v>
      </c>
      <c r="N270" s="50">
        <v>58</v>
      </c>
      <c r="O270" s="50">
        <v>59</v>
      </c>
      <c r="P270" s="50">
        <v>58</v>
      </c>
      <c r="Q270" s="50">
        <v>39</v>
      </c>
      <c r="R270" s="50">
        <v>49</v>
      </c>
      <c r="S270" s="50">
        <v>55</v>
      </c>
      <c r="T270" s="50">
        <v>72</v>
      </c>
      <c r="U270" s="50">
        <v>50</v>
      </c>
      <c r="V270" s="50">
        <v>30</v>
      </c>
      <c r="W270" s="50">
        <v>16</v>
      </c>
      <c r="X270" s="50">
        <v>10</v>
      </c>
      <c r="Y270" s="50">
        <v>1</v>
      </c>
      <c r="Z270" s="50">
        <v>0</v>
      </c>
      <c r="AA270" s="50">
        <v>1</v>
      </c>
      <c r="AB270" s="50">
        <v>0</v>
      </c>
      <c r="AC270" s="50">
        <v>1</v>
      </c>
      <c r="AD270" s="50">
        <v>52</v>
      </c>
      <c r="AE270" s="50">
        <v>501</v>
      </c>
      <c r="AF270" s="50">
        <v>235</v>
      </c>
      <c r="AG270" s="50">
        <v>6.6</v>
      </c>
      <c r="AH270" s="50">
        <v>63.6</v>
      </c>
      <c r="AI270" s="50">
        <v>29.8</v>
      </c>
      <c r="AJ270" s="48">
        <v>48.5</v>
      </c>
      <c r="AK270" s="50">
        <v>0</v>
      </c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48"/>
      <c r="ES270" s="50"/>
    </row>
    <row r="271" spans="1:149" x14ac:dyDescent="0.15">
      <c r="A271" s="44" t="s">
        <v>215</v>
      </c>
      <c r="B271" s="44" t="s">
        <v>216</v>
      </c>
      <c r="C271" s="44" t="s">
        <v>497</v>
      </c>
      <c r="D271">
        <v>2</v>
      </c>
      <c r="E271" s="50">
        <v>984</v>
      </c>
      <c r="F271" s="50">
        <v>12</v>
      </c>
      <c r="G271" s="50">
        <v>21</v>
      </c>
      <c r="H271" s="50">
        <v>27</v>
      </c>
      <c r="I271" s="50">
        <v>26</v>
      </c>
      <c r="J271" s="50">
        <v>52</v>
      </c>
      <c r="K271" s="50">
        <v>58</v>
      </c>
      <c r="L271" s="50">
        <v>58</v>
      </c>
      <c r="M271" s="50">
        <v>59</v>
      </c>
      <c r="N271" s="50">
        <v>63</v>
      </c>
      <c r="O271" s="50">
        <v>69</v>
      </c>
      <c r="P271" s="50">
        <v>67</v>
      </c>
      <c r="Q271" s="50">
        <v>45</v>
      </c>
      <c r="R271" s="50">
        <v>63</v>
      </c>
      <c r="S271" s="50">
        <v>65</v>
      </c>
      <c r="T271" s="50">
        <v>86</v>
      </c>
      <c r="U271" s="50">
        <v>70</v>
      </c>
      <c r="V271" s="50">
        <v>70</v>
      </c>
      <c r="W271" s="50">
        <v>41</v>
      </c>
      <c r="X271" s="50">
        <v>26</v>
      </c>
      <c r="Y271" s="50">
        <v>6</v>
      </c>
      <c r="Z271" s="50">
        <v>0</v>
      </c>
      <c r="AA271" s="50">
        <v>0</v>
      </c>
      <c r="AB271" s="50">
        <v>0</v>
      </c>
      <c r="AC271" s="50">
        <v>0</v>
      </c>
      <c r="AD271" s="50">
        <v>60</v>
      </c>
      <c r="AE271" s="50">
        <v>560</v>
      </c>
      <c r="AF271" s="50">
        <v>364</v>
      </c>
      <c r="AG271" s="50">
        <v>6.1</v>
      </c>
      <c r="AH271" s="50">
        <v>56.9</v>
      </c>
      <c r="AI271" s="50">
        <v>37</v>
      </c>
      <c r="AJ271" s="48">
        <v>52.5</v>
      </c>
      <c r="AK271" s="50">
        <v>0</v>
      </c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48"/>
      <c r="ES271" s="50"/>
    </row>
    <row r="272" spans="1:149" x14ac:dyDescent="0.15">
      <c r="A272" s="44" t="s">
        <v>217</v>
      </c>
      <c r="B272" s="44" t="s">
        <v>218</v>
      </c>
      <c r="C272" s="44" t="s">
        <v>498</v>
      </c>
      <c r="D272">
        <v>0</v>
      </c>
      <c r="E272" s="50">
        <v>3593</v>
      </c>
      <c r="F272" s="50">
        <v>89</v>
      </c>
      <c r="G272" s="50">
        <v>77</v>
      </c>
      <c r="H272" s="50">
        <v>73</v>
      </c>
      <c r="I272" s="50">
        <v>86</v>
      </c>
      <c r="J272" s="50">
        <v>210</v>
      </c>
      <c r="K272" s="50">
        <v>318</v>
      </c>
      <c r="L272" s="50">
        <v>263</v>
      </c>
      <c r="M272" s="50">
        <v>247</v>
      </c>
      <c r="N272" s="50">
        <v>255</v>
      </c>
      <c r="O272" s="50">
        <v>242</v>
      </c>
      <c r="P272" s="50">
        <v>223</v>
      </c>
      <c r="Q272" s="50">
        <v>214</v>
      </c>
      <c r="R272" s="50">
        <v>173</v>
      </c>
      <c r="S272" s="50">
        <v>222</v>
      </c>
      <c r="T272" s="50">
        <v>260</v>
      </c>
      <c r="U272" s="50">
        <v>242</v>
      </c>
      <c r="V272" s="50">
        <v>168</v>
      </c>
      <c r="W272" s="50">
        <v>138</v>
      </c>
      <c r="X272" s="50">
        <v>68</v>
      </c>
      <c r="Y272" s="50">
        <v>22</v>
      </c>
      <c r="Z272" s="50">
        <v>3</v>
      </c>
      <c r="AA272" s="50">
        <v>0</v>
      </c>
      <c r="AB272" s="50">
        <v>0</v>
      </c>
      <c r="AC272" s="50">
        <v>3</v>
      </c>
      <c r="AD272" s="50">
        <v>239</v>
      </c>
      <c r="AE272" s="50">
        <v>2231</v>
      </c>
      <c r="AF272" s="50">
        <v>1123</v>
      </c>
      <c r="AG272" s="50">
        <v>6.7</v>
      </c>
      <c r="AH272" s="50">
        <v>62.1</v>
      </c>
      <c r="AI272" s="50">
        <v>31.3</v>
      </c>
      <c r="AJ272" s="48">
        <v>49.3</v>
      </c>
      <c r="AK272" s="50">
        <v>102</v>
      </c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48"/>
      <c r="ES272" s="50"/>
    </row>
    <row r="273" spans="1:149" x14ac:dyDescent="0.15">
      <c r="A273" s="44" t="s">
        <v>217</v>
      </c>
      <c r="B273" s="44" t="s">
        <v>218</v>
      </c>
      <c r="C273" s="44" t="s">
        <v>498</v>
      </c>
      <c r="D273">
        <v>1</v>
      </c>
      <c r="E273" s="50">
        <v>1599</v>
      </c>
      <c r="F273" s="50">
        <v>49</v>
      </c>
      <c r="G273" s="50">
        <v>42</v>
      </c>
      <c r="H273" s="50">
        <v>45</v>
      </c>
      <c r="I273" s="50">
        <v>45</v>
      </c>
      <c r="J273" s="50">
        <v>89</v>
      </c>
      <c r="K273" s="50">
        <v>135</v>
      </c>
      <c r="L273" s="50">
        <v>115</v>
      </c>
      <c r="M273" s="50">
        <v>126</v>
      </c>
      <c r="N273" s="50">
        <v>122</v>
      </c>
      <c r="O273" s="50">
        <v>110</v>
      </c>
      <c r="P273" s="50">
        <v>90</v>
      </c>
      <c r="Q273" s="50">
        <v>100</v>
      </c>
      <c r="R273" s="50">
        <v>91</v>
      </c>
      <c r="S273" s="50">
        <v>91</v>
      </c>
      <c r="T273" s="50">
        <v>116</v>
      </c>
      <c r="U273" s="50">
        <v>99</v>
      </c>
      <c r="V273" s="50">
        <v>58</v>
      </c>
      <c r="W273" s="50">
        <v>52</v>
      </c>
      <c r="X273" s="50">
        <v>21</v>
      </c>
      <c r="Y273" s="50">
        <v>3</v>
      </c>
      <c r="Z273" s="50">
        <v>0</v>
      </c>
      <c r="AA273" s="50">
        <v>0</v>
      </c>
      <c r="AB273" s="50">
        <v>0</v>
      </c>
      <c r="AC273" s="50">
        <v>0</v>
      </c>
      <c r="AD273" s="50">
        <v>136</v>
      </c>
      <c r="AE273" s="50">
        <v>1023</v>
      </c>
      <c r="AF273" s="50">
        <v>440</v>
      </c>
      <c r="AG273" s="50">
        <v>8.5</v>
      </c>
      <c r="AH273" s="50">
        <v>64</v>
      </c>
      <c r="AI273" s="50">
        <v>27.5</v>
      </c>
      <c r="AJ273" s="48">
        <v>47.2</v>
      </c>
      <c r="AK273" s="50">
        <v>0</v>
      </c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48"/>
      <c r="ES273" s="50"/>
    </row>
    <row r="274" spans="1:149" x14ac:dyDescent="0.15">
      <c r="A274" s="44" t="s">
        <v>217</v>
      </c>
      <c r="B274" s="44" t="s">
        <v>218</v>
      </c>
      <c r="C274" s="44" t="s">
        <v>498</v>
      </c>
      <c r="D274">
        <v>2</v>
      </c>
      <c r="E274" s="50">
        <v>1994</v>
      </c>
      <c r="F274" s="50">
        <v>40</v>
      </c>
      <c r="G274" s="50">
        <v>35</v>
      </c>
      <c r="H274" s="50">
        <v>28</v>
      </c>
      <c r="I274" s="50">
        <v>41</v>
      </c>
      <c r="J274" s="50">
        <v>121</v>
      </c>
      <c r="K274" s="50">
        <v>183</v>
      </c>
      <c r="L274" s="50">
        <v>148</v>
      </c>
      <c r="M274" s="50">
        <v>121</v>
      </c>
      <c r="N274" s="50">
        <v>133</v>
      </c>
      <c r="O274" s="50">
        <v>132</v>
      </c>
      <c r="P274" s="50">
        <v>133</v>
      </c>
      <c r="Q274" s="50">
        <v>114</v>
      </c>
      <c r="R274" s="50">
        <v>82</v>
      </c>
      <c r="S274" s="50">
        <v>131</v>
      </c>
      <c r="T274" s="50">
        <v>144</v>
      </c>
      <c r="U274" s="50">
        <v>143</v>
      </c>
      <c r="V274" s="50">
        <v>110</v>
      </c>
      <c r="W274" s="50">
        <v>86</v>
      </c>
      <c r="X274" s="50">
        <v>47</v>
      </c>
      <c r="Y274" s="50">
        <v>19</v>
      </c>
      <c r="Z274" s="50">
        <v>3</v>
      </c>
      <c r="AA274" s="50">
        <v>0</v>
      </c>
      <c r="AB274" s="50">
        <v>0</v>
      </c>
      <c r="AC274" s="50">
        <v>3</v>
      </c>
      <c r="AD274" s="50">
        <v>103</v>
      </c>
      <c r="AE274" s="50">
        <v>1208</v>
      </c>
      <c r="AF274" s="50">
        <v>683</v>
      </c>
      <c r="AG274" s="50">
        <v>5.2</v>
      </c>
      <c r="AH274" s="50">
        <v>60.6</v>
      </c>
      <c r="AI274" s="50">
        <v>34.299999999999997</v>
      </c>
      <c r="AJ274" s="48">
        <v>50.9</v>
      </c>
      <c r="AK274" s="50">
        <v>0</v>
      </c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48"/>
      <c r="ES274" s="50"/>
    </row>
    <row r="275" spans="1:149" x14ac:dyDescent="0.15">
      <c r="A275" s="44" t="s">
        <v>219</v>
      </c>
      <c r="B275" s="44" t="s">
        <v>220</v>
      </c>
      <c r="C275" s="44" t="s">
        <v>499</v>
      </c>
      <c r="D275">
        <v>0</v>
      </c>
      <c r="E275" s="50">
        <v>1211</v>
      </c>
      <c r="F275" s="50">
        <v>24</v>
      </c>
      <c r="G275" s="50">
        <v>23</v>
      </c>
      <c r="H275" s="50">
        <v>21</v>
      </c>
      <c r="I275" s="50">
        <v>63</v>
      </c>
      <c r="J275" s="50">
        <v>70</v>
      </c>
      <c r="K275" s="50">
        <v>49</v>
      </c>
      <c r="L275" s="50">
        <v>64</v>
      </c>
      <c r="M275" s="50">
        <v>46</v>
      </c>
      <c r="N275" s="50">
        <v>79</v>
      </c>
      <c r="O275" s="50">
        <v>95</v>
      </c>
      <c r="P275" s="50">
        <v>83</v>
      </c>
      <c r="Q275" s="50">
        <v>68</v>
      </c>
      <c r="R275" s="50">
        <v>59</v>
      </c>
      <c r="S275" s="50">
        <v>80</v>
      </c>
      <c r="T275" s="50">
        <v>98</v>
      </c>
      <c r="U275" s="50">
        <v>134</v>
      </c>
      <c r="V275" s="50">
        <v>78</v>
      </c>
      <c r="W275" s="50">
        <v>41</v>
      </c>
      <c r="X275" s="50">
        <v>29</v>
      </c>
      <c r="Y275" s="50">
        <v>6</v>
      </c>
      <c r="Z275" s="50">
        <v>1</v>
      </c>
      <c r="AA275" s="50">
        <v>0</v>
      </c>
      <c r="AB275" s="50">
        <v>0</v>
      </c>
      <c r="AC275" s="50">
        <v>1</v>
      </c>
      <c r="AD275" s="50">
        <v>68</v>
      </c>
      <c r="AE275" s="50">
        <v>676</v>
      </c>
      <c r="AF275" s="50">
        <v>467</v>
      </c>
      <c r="AG275" s="50">
        <v>5.6</v>
      </c>
      <c r="AH275" s="50">
        <v>55.8</v>
      </c>
      <c r="AI275" s="50">
        <v>38.6</v>
      </c>
      <c r="AJ275" s="48">
        <v>52.7</v>
      </c>
      <c r="AK275" s="50">
        <v>101</v>
      </c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48"/>
      <c r="ES275" s="50"/>
    </row>
    <row r="276" spans="1:149" x14ac:dyDescent="0.15">
      <c r="A276" s="44" t="s">
        <v>219</v>
      </c>
      <c r="B276" s="44" t="s">
        <v>220</v>
      </c>
      <c r="C276" s="44" t="s">
        <v>499</v>
      </c>
      <c r="D276">
        <v>1</v>
      </c>
      <c r="E276" s="50">
        <v>500</v>
      </c>
      <c r="F276" s="50">
        <v>10</v>
      </c>
      <c r="G276" s="50">
        <v>11</v>
      </c>
      <c r="H276" s="50">
        <v>12</v>
      </c>
      <c r="I276" s="50">
        <v>20</v>
      </c>
      <c r="J276" s="50">
        <v>33</v>
      </c>
      <c r="K276" s="50">
        <v>24</v>
      </c>
      <c r="L276" s="50">
        <v>35</v>
      </c>
      <c r="M276" s="50">
        <v>19</v>
      </c>
      <c r="N276" s="50">
        <v>44</v>
      </c>
      <c r="O276" s="50">
        <v>45</v>
      </c>
      <c r="P276" s="50">
        <v>34</v>
      </c>
      <c r="Q276" s="50">
        <v>25</v>
      </c>
      <c r="R276" s="50">
        <v>26</v>
      </c>
      <c r="S276" s="50">
        <v>39</v>
      </c>
      <c r="T276" s="50">
        <v>40</v>
      </c>
      <c r="U276" s="50">
        <v>41</v>
      </c>
      <c r="V276" s="50">
        <v>27</v>
      </c>
      <c r="W276" s="50">
        <v>9</v>
      </c>
      <c r="X276" s="50">
        <v>6</v>
      </c>
      <c r="Y276" s="50">
        <v>0</v>
      </c>
      <c r="Z276" s="50">
        <v>0</v>
      </c>
      <c r="AA276" s="50">
        <v>0</v>
      </c>
      <c r="AB276" s="50">
        <v>0</v>
      </c>
      <c r="AC276" s="50">
        <v>0</v>
      </c>
      <c r="AD276" s="50">
        <v>33</v>
      </c>
      <c r="AE276" s="50">
        <v>305</v>
      </c>
      <c r="AF276" s="50">
        <v>162</v>
      </c>
      <c r="AG276" s="50">
        <v>6.6</v>
      </c>
      <c r="AH276" s="50">
        <v>61</v>
      </c>
      <c r="AI276" s="50">
        <v>32.4</v>
      </c>
      <c r="AJ276" s="48">
        <v>49.5</v>
      </c>
      <c r="AK276" s="50">
        <v>0</v>
      </c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48"/>
      <c r="ES276" s="50"/>
    </row>
    <row r="277" spans="1:149" x14ac:dyDescent="0.15">
      <c r="A277" s="44" t="s">
        <v>219</v>
      </c>
      <c r="B277" s="44" t="s">
        <v>220</v>
      </c>
      <c r="C277" s="44" t="s">
        <v>499</v>
      </c>
      <c r="D277">
        <v>2</v>
      </c>
      <c r="E277" s="50">
        <v>711</v>
      </c>
      <c r="F277" s="50">
        <v>14</v>
      </c>
      <c r="G277" s="50">
        <v>12</v>
      </c>
      <c r="H277" s="50">
        <v>9</v>
      </c>
      <c r="I277" s="50">
        <v>43</v>
      </c>
      <c r="J277" s="50">
        <v>37</v>
      </c>
      <c r="K277" s="50">
        <v>25</v>
      </c>
      <c r="L277" s="50">
        <v>29</v>
      </c>
      <c r="M277" s="50">
        <v>27</v>
      </c>
      <c r="N277" s="50">
        <v>35</v>
      </c>
      <c r="O277" s="50">
        <v>50</v>
      </c>
      <c r="P277" s="50">
        <v>49</v>
      </c>
      <c r="Q277" s="50">
        <v>43</v>
      </c>
      <c r="R277" s="50">
        <v>33</v>
      </c>
      <c r="S277" s="50">
        <v>41</v>
      </c>
      <c r="T277" s="50">
        <v>58</v>
      </c>
      <c r="U277" s="50">
        <v>93</v>
      </c>
      <c r="V277" s="50">
        <v>51</v>
      </c>
      <c r="W277" s="50">
        <v>32</v>
      </c>
      <c r="X277" s="50">
        <v>23</v>
      </c>
      <c r="Y277" s="50">
        <v>6</v>
      </c>
      <c r="Z277" s="50">
        <v>1</v>
      </c>
      <c r="AA277" s="50">
        <v>0</v>
      </c>
      <c r="AB277" s="50">
        <v>0</v>
      </c>
      <c r="AC277" s="50">
        <v>1</v>
      </c>
      <c r="AD277" s="50">
        <v>35</v>
      </c>
      <c r="AE277" s="50">
        <v>371</v>
      </c>
      <c r="AF277" s="50">
        <v>305</v>
      </c>
      <c r="AG277" s="50">
        <v>4.9000000000000004</v>
      </c>
      <c r="AH277" s="50">
        <v>52.2</v>
      </c>
      <c r="AI277" s="50">
        <v>42.9</v>
      </c>
      <c r="AJ277" s="48">
        <v>55</v>
      </c>
      <c r="AK277" s="50">
        <v>0</v>
      </c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48"/>
      <c r="ES277" s="50"/>
    </row>
    <row r="278" spans="1:149" x14ac:dyDescent="0.15">
      <c r="A278" s="44" t="s">
        <v>221</v>
      </c>
      <c r="B278" s="44" t="s">
        <v>222</v>
      </c>
      <c r="C278" s="44" t="s">
        <v>500</v>
      </c>
      <c r="D278">
        <v>0</v>
      </c>
      <c r="E278" s="50">
        <v>2701</v>
      </c>
      <c r="F278" s="50">
        <v>65</v>
      </c>
      <c r="G278" s="50">
        <v>64</v>
      </c>
      <c r="H278" s="50">
        <v>70</v>
      </c>
      <c r="I278" s="50">
        <v>96</v>
      </c>
      <c r="J278" s="50">
        <v>150</v>
      </c>
      <c r="K278" s="50">
        <v>163</v>
      </c>
      <c r="L278" s="50">
        <v>171</v>
      </c>
      <c r="M278" s="50">
        <v>155</v>
      </c>
      <c r="N278" s="50">
        <v>168</v>
      </c>
      <c r="O278" s="50">
        <v>200</v>
      </c>
      <c r="P278" s="50">
        <v>198</v>
      </c>
      <c r="Q278" s="50">
        <v>157</v>
      </c>
      <c r="R278" s="50">
        <v>154</v>
      </c>
      <c r="S278" s="50">
        <v>141</v>
      </c>
      <c r="T278" s="50">
        <v>245</v>
      </c>
      <c r="U278" s="50">
        <v>159</v>
      </c>
      <c r="V278" s="50">
        <v>156</v>
      </c>
      <c r="W278" s="50">
        <v>114</v>
      </c>
      <c r="X278" s="50">
        <v>51</v>
      </c>
      <c r="Y278" s="50">
        <v>20</v>
      </c>
      <c r="Z278" s="50">
        <v>4</v>
      </c>
      <c r="AA278" s="50">
        <v>0</v>
      </c>
      <c r="AB278" s="50">
        <v>0</v>
      </c>
      <c r="AC278" s="50">
        <v>4</v>
      </c>
      <c r="AD278" s="50">
        <v>199</v>
      </c>
      <c r="AE278" s="50">
        <v>1612</v>
      </c>
      <c r="AF278" s="50">
        <v>890</v>
      </c>
      <c r="AG278" s="50">
        <v>7.4</v>
      </c>
      <c r="AH278" s="50">
        <v>59.7</v>
      </c>
      <c r="AI278" s="50">
        <v>33</v>
      </c>
      <c r="AJ278" s="48">
        <v>50.4</v>
      </c>
      <c r="AK278" s="50">
        <v>103</v>
      </c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48"/>
      <c r="ES278" s="50"/>
    </row>
    <row r="279" spans="1:149" x14ac:dyDescent="0.15">
      <c r="A279" s="44" t="s">
        <v>221</v>
      </c>
      <c r="B279" s="44" t="s">
        <v>222</v>
      </c>
      <c r="C279" s="44" t="s">
        <v>500</v>
      </c>
      <c r="D279">
        <v>1</v>
      </c>
      <c r="E279" s="50">
        <v>1150</v>
      </c>
      <c r="F279" s="50">
        <v>37</v>
      </c>
      <c r="G279" s="50">
        <v>34</v>
      </c>
      <c r="H279" s="50">
        <v>34</v>
      </c>
      <c r="I279" s="50">
        <v>35</v>
      </c>
      <c r="J279" s="50">
        <v>58</v>
      </c>
      <c r="K279" s="50">
        <v>74</v>
      </c>
      <c r="L279" s="50">
        <v>77</v>
      </c>
      <c r="M279" s="50">
        <v>78</v>
      </c>
      <c r="N279" s="50">
        <v>79</v>
      </c>
      <c r="O279" s="50">
        <v>96</v>
      </c>
      <c r="P279" s="50">
        <v>94</v>
      </c>
      <c r="Q279" s="50">
        <v>59</v>
      </c>
      <c r="R279" s="50">
        <v>72</v>
      </c>
      <c r="S279" s="50">
        <v>64</v>
      </c>
      <c r="T279" s="50">
        <v>105</v>
      </c>
      <c r="U279" s="50">
        <v>64</v>
      </c>
      <c r="V279" s="50">
        <v>45</v>
      </c>
      <c r="W279" s="50">
        <v>30</v>
      </c>
      <c r="X279" s="50">
        <v>12</v>
      </c>
      <c r="Y279" s="50">
        <v>3</v>
      </c>
      <c r="Z279" s="50">
        <v>0</v>
      </c>
      <c r="AA279" s="50">
        <v>0</v>
      </c>
      <c r="AB279" s="50">
        <v>0</v>
      </c>
      <c r="AC279" s="50">
        <v>0</v>
      </c>
      <c r="AD279" s="50">
        <v>105</v>
      </c>
      <c r="AE279" s="50">
        <v>722</v>
      </c>
      <c r="AF279" s="50">
        <v>323</v>
      </c>
      <c r="AG279" s="50">
        <v>9.1</v>
      </c>
      <c r="AH279" s="50">
        <v>62.8</v>
      </c>
      <c r="AI279" s="50">
        <v>28.1</v>
      </c>
      <c r="AJ279" s="48">
        <v>47.7</v>
      </c>
      <c r="AK279" s="50">
        <v>0</v>
      </c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48"/>
      <c r="ES279" s="50"/>
    </row>
    <row r="280" spans="1:149" x14ac:dyDescent="0.15">
      <c r="A280" s="44" t="s">
        <v>221</v>
      </c>
      <c r="B280" s="44" t="s">
        <v>222</v>
      </c>
      <c r="C280" s="44" t="s">
        <v>500</v>
      </c>
      <c r="D280">
        <v>2</v>
      </c>
      <c r="E280" s="50">
        <v>1551</v>
      </c>
      <c r="F280" s="50">
        <v>28</v>
      </c>
      <c r="G280" s="50">
        <v>30</v>
      </c>
      <c r="H280" s="50">
        <v>36</v>
      </c>
      <c r="I280" s="50">
        <v>61</v>
      </c>
      <c r="J280" s="50">
        <v>92</v>
      </c>
      <c r="K280" s="50">
        <v>89</v>
      </c>
      <c r="L280" s="50">
        <v>94</v>
      </c>
      <c r="M280" s="50">
        <v>77</v>
      </c>
      <c r="N280" s="50">
        <v>89</v>
      </c>
      <c r="O280" s="50">
        <v>104</v>
      </c>
      <c r="P280" s="50">
        <v>104</v>
      </c>
      <c r="Q280" s="50">
        <v>98</v>
      </c>
      <c r="R280" s="50">
        <v>82</v>
      </c>
      <c r="S280" s="50">
        <v>77</v>
      </c>
      <c r="T280" s="50">
        <v>140</v>
      </c>
      <c r="U280" s="50">
        <v>95</v>
      </c>
      <c r="V280" s="50">
        <v>111</v>
      </c>
      <c r="W280" s="50">
        <v>84</v>
      </c>
      <c r="X280" s="50">
        <v>39</v>
      </c>
      <c r="Y280" s="50">
        <v>17</v>
      </c>
      <c r="Z280" s="50">
        <v>4</v>
      </c>
      <c r="AA280" s="50">
        <v>0</v>
      </c>
      <c r="AB280" s="50">
        <v>0</v>
      </c>
      <c r="AC280" s="50">
        <v>4</v>
      </c>
      <c r="AD280" s="50">
        <v>94</v>
      </c>
      <c r="AE280" s="50">
        <v>890</v>
      </c>
      <c r="AF280" s="50">
        <v>567</v>
      </c>
      <c r="AG280" s="50">
        <v>6.1</v>
      </c>
      <c r="AH280" s="50">
        <v>57.4</v>
      </c>
      <c r="AI280" s="50">
        <v>36.6</v>
      </c>
      <c r="AJ280" s="48">
        <v>52.4</v>
      </c>
      <c r="AK280" s="50">
        <v>0</v>
      </c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48"/>
      <c r="ES280" s="50"/>
    </row>
    <row r="281" spans="1:149" x14ac:dyDescent="0.15">
      <c r="A281" s="44" t="s">
        <v>223</v>
      </c>
      <c r="B281" s="44" t="s">
        <v>224</v>
      </c>
      <c r="C281" s="44" t="s">
        <v>501</v>
      </c>
      <c r="D281">
        <v>0</v>
      </c>
      <c r="E281" s="50">
        <v>3041</v>
      </c>
      <c r="F281" s="50">
        <v>87</v>
      </c>
      <c r="G281" s="50">
        <v>82</v>
      </c>
      <c r="H281" s="50">
        <v>97</v>
      </c>
      <c r="I281" s="50">
        <v>108</v>
      </c>
      <c r="J281" s="50">
        <v>161</v>
      </c>
      <c r="K281" s="50">
        <v>181</v>
      </c>
      <c r="L281" s="50">
        <v>195</v>
      </c>
      <c r="M281" s="50">
        <v>207</v>
      </c>
      <c r="N281" s="50">
        <v>227</v>
      </c>
      <c r="O281" s="50">
        <v>231</v>
      </c>
      <c r="P281" s="50">
        <v>176</v>
      </c>
      <c r="Q281" s="50">
        <v>154</v>
      </c>
      <c r="R281" s="50">
        <v>156</v>
      </c>
      <c r="S281" s="50">
        <v>174</v>
      </c>
      <c r="T281" s="50">
        <v>233</v>
      </c>
      <c r="U281" s="50">
        <v>212</v>
      </c>
      <c r="V281" s="50">
        <v>139</v>
      </c>
      <c r="W281" s="50">
        <v>127</v>
      </c>
      <c r="X281" s="50">
        <v>69</v>
      </c>
      <c r="Y281" s="50">
        <v>21</v>
      </c>
      <c r="Z281" s="50">
        <v>4</v>
      </c>
      <c r="AA281" s="50">
        <v>0</v>
      </c>
      <c r="AB281" s="50">
        <v>0</v>
      </c>
      <c r="AC281" s="50">
        <v>4</v>
      </c>
      <c r="AD281" s="50">
        <v>266</v>
      </c>
      <c r="AE281" s="50">
        <v>1796</v>
      </c>
      <c r="AF281" s="50">
        <v>979</v>
      </c>
      <c r="AG281" s="50">
        <v>8.6999999999999993</v>
      </c>
      <c r="AH281" s="50">
        <v>59.1</v>
      </c>
      <c r="AI281" s="50">
        <v>32.200000000000003</v>
      </c>
      <c r="AJ281" s="48">
        <v>49.3</v>
      </c>
      <c r="AK281" s="50">
        <v>101</v>
      </c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48"/>
      <c r="ES281" s="50"/>
    </row>
    <row r="282" spans="1:149" x14ac:dyDescent="0.15">
      <c r="A282" s="44" t="s">
        <v>223</v>
      </c>
      <c r="B282" s="44" t="s">
        <v>224</v>
      </c>
      <c r="C282" s="44" t="s">
        <v>501</v>
      </c>
      <c r="D282">
        <v>1</v>
      </c>
      <c r="E282" s="50">
        <v>1335</v>
      </c>
      <c r="F282" s="50">
        <v>49</v>
      </c>
      <c r="G282" s="50">
        <v>43</v>
      </c>
      <c r="H282" s="50">
        <v>53</v>
      </c>
      <c r="I282" s="50">
        <v>50</v>
      </c>
      <c r="J282" s="50">
        <v>61</v>
      </c>
      <c r="K282" s="50">
        <v>69</v>
      </c>
      <c r="L282" s="50">
        <v>86</v>
      </c>
      <c r="M282" s="50">
        <v>90</v>
      </c>
      <c r="N282" s="50">
        <v>109</v>
      </c>
      <c r="O282" s="50">
        <v>111</v>
      </c>
      <c r="P282" s="50">
        <v>80</v>
      </c>
      <c r="Q282" s="50">
        <v>75</v>
      </c>
      <c r="R282" s="50">
        <v>75</v>
      </c>
      <c r="S282" s="50">
        <v>82</v>
      </c>
      <c r="T282" s="50">
        <v>102</v>
      </c>
      <c r="U282" s="50">
        <v>78</v>
      </c>
      <c r="V282" s="50">
        <v>57</v>
      </c>
      <c r="W282" s="50">
        <v>40</v>
      </c>
      <c r="X282" s="50">
        <v>19</v>
      </c>
      <c r="Y282" s="50">
        <v>5</v>
      </c>
      <c r="Z282" s="50">
        <v>1</v>
      </c>
      <c r="AA282" s="50">
        <v>0</v>
      </c>
      <c r="AB282" s="50">
        <v>0</v>
      </c>
      <c r="AC282" s="50">
        <v>1</v>
      </c>
      <c r="AD282" s="50">
        <v>145</v>
      </c>
      <c r="AE282" s="50">
        <v>806</v>
      </c>
      <c r="AF282" s="50">
        <v>384</v>
      </c>
      <c r="AG282" s="50">
        <v>10.9</v>
      </c>
      <c r="AH282" s="50">
        <v>60.4</v>
      </c>
      <c r="AI282" s="50">
        <v>28.8</v>
      </c>
      <c r="AJ282" s="48">
        <v>47.4</v>
      </c>
      <c r="AK282" s="50">
        <v>0</v>
      </c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48"/>
      <c r="ES282" s="50"/>
    </row>
    <row r="283" spans="1:149" x14ac:dyDescent="0.15">
      <c r="A283" s="44" t="s">
        <v>223</v>
      </c>
      <c r="B283" s="44" t="s">
        <v>224</v>
      </c>
      <c r="C283" s="44" t="s">
        <v>501</v>
      </c>
      <c r="D283">
        <v>2</v>
      </c>
      <c r="E283" s="50">
        <v>1706</v>
      </c>
      <c r="F283" s="50">
        <v>38</v>
      </c>
      <c r="G283" s="50">
        <v>39</v>
      </c>
      <c r="H283" s="50">
        <v>44</v>
      </c>
      <c r="I283" s="50">
        <v>58</v>
      </c>
      <c r="J283" s="50">
        <v>100</v>
      </c>
      <c r="K283" s="50">
        <v>112</v>
      </c>
      <c r="L283" s="50">
        <v>109</v>
      </c>
      <c r="M283" s="50">
        <v>117</v>
      </c>
      <c r="N283" s="50">
        <v>118</v>
      </c>
      <c r="O283" s="50">
        <v>120</v>
      </c>
      <c r="P283" s="50">
        <v>96</v>
      </c>
      <c r="Q283" s="50">
        <v>79</v>
      </c>
      <c r="R283" s="50">
        <v>81</v>
      </c>
      <c r="S283" s="50">
        <v>92</v>
      </c>
      <c r="T283" s="50">
        <v>131</v>
      </c>
      <c r="U283" s="50">
        <v>134</v>
      </c>
      <c r="V283" s="50">
        <v>82</v>
      </c>
      <c r="W283" s="50">
        <v>87</v>
      </c>
      <c r="X283" s="50">
        <v>50</v>
      </c>
      <c r="Y283" s="50">
        <v>16</v>
      </c>
      <c r="Z283" s="50">
        <v>3</v>
      </c>
      <c r="AA283" s="50">
        <v>0</v>
      </c>
      <c r="AB283" s="50">
        <v>0</v>
      </c>
      <c r="AC283" s="50">
        <v>3</v>
      </c>
      <c r="AD283" s="50">
        <v>121</v>
      </c>
      <c r="AE283" s="50">
        <v>990</v>
      </c>
      <c r="AF283" s="50">
        <v>595</v>
      </c>
      <c r="AG283" s="50">
        <v>7.1</v>
      </c>
      <c r="AH283" s="50">
        <v>58</v>
      </c>
      <c r="AI283" s="50">
        <v>34.9</v>
      </c>
      <c r="AJ283" s="48">
        <v>50.8</v>
      </c>
      <c r="AK283" s="50">
        <v>0</v>
      </c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48"/>
      <c r="ES283" s="50"/>
    </row>
    <row r="284" spans="1:149" x14ac:dyDescent="0.15">
      <c r="A284" s="44" t="s">
        <v>225</v>
      </c>
      <c r="B284" s="44" t="s">
        <v>226</v>
      </c>
      <c r="C284" s="44" t="s">
        <v>502</v>
      </c>
      <c r="D284">
        <v>0</v>
      </c>
      <c r="E284" s="50">
        <v>2751</v>
      </c>
      <c r="F284" s="50">
        <v>63</v>
      </c>
      <c r="G284" s="50">
        <v>74</v>
      </c>
      <c r="H284" s="50">
        <v>95</v>
      </c>
      <c r="I284" s="50">
        <v>89</v>
      </c>
      <c r="J284" s="50">
        <v>177</v>
      </c>
      <c r="K284" s="50">
        <v>123</v>
      </c>
      <c r="L284" s="50">
        <v>129</v>
      </c>
      <c r="M284" s="50">
        <v>156</v>
      </c>
      <c r="N284" s="50">
        <v>182</v>
      </c>
      <c r="O284" s="50">
        <v>207</v>
      </c>
      <c r="P284" s="50">
        <v>177</v>
      </c>
      <c r="Q284" s="50">
        <v>166</v>
      </c>
      <c r="R284" s="50">
        <v>142</v>
      </c>
      <c r="S284" s="50">
        <v>168</v>
      </c>
      <c r="T284" s="50">
        <v>237</v>
      </c>
      <c r="U284" s="50">
        <v>197</v>
      </c>
      <c r="V284" s="50">
        <v>155</v>
      </c>
      <c r="W284" s="50">
        <v>131</v>
      </c>
      <c r="X284" s="50">
        <v>55</v>
      </c>
      <c r="Y284" s="50">
        <v>22</v>
      </c>
      <c r="Z284" s="50">
        <v>6</v>
      </c>
      <c r="AA284" s="50">
        <v>0</v>
      </c>
      <c r="AB284" s="50">
        <v>0</v>
      </c>
      <c r="AC284" s="50">
        <v>6</v>
      </c>
      <c r="AD284" s="50">
        <v>232</v>
      </c>
      <c r="AE284" s="50">
        <v>1548</v>
      </c>
      <c r="AF284" s="50">
        <v>971</v>
      </c>
      <c r="AG284" s="50">
        <v>8.4</v>
      </c>
      <c r="AH284" s="50">
        <v>56.3</v>
      </c>
      <c r="AI284" s="50">
        <v>35.299999999999997</v>
      </c>
      <c r="AJ284" s="48">
        <v>51.1</v>
      </c>
      <c r="AK284" s="50">
        <v>104</v>
      </c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48"/>
      <c r="ES284" s="50"/>
    </row>
    <row r="285" spans="1:149" x14ac:dyDescent="0.15">
      <c r="A285" s="44" t="s">
        <v>225</v>
      </c>
      <c r="B285" s="44" t="s">
        <v>226</v>
      </c>
      <c r="C285" s="44" t="s">
        <v>502</v>
      </c>
      <c r="D285">
        <v>1</v>
      </c>
      <c r="E285" s="50">
        <v>1250</v>
      </c>
      <c r="F285" s="50">
        <v>34</v>
      </c>
      <c r="G285" s="50">
        <v>42</v>
      </c>
      <c r="H285" s="50">
        <v>51</v>
      </c>
      <c r="I285" s="50">
        <v>46</v>
      </c>
      <c r="J285" s="50">
        <v>108</v>
      </c>
      <c r="K285" s="50">
        <v>54</v>
      </c>
      <c r="L285" s="50">
        <v>63</v>
      </c>
      <c r="M285" s="50">
        <v>82</v>
      </c>
      <c r="N285" s="50">
        <v>78</v>
      </c>
      <c r="O285" s="50">
        <v>95</v>
      </c>
      <c r="P285" s="50">
        <v>76</v>
      </c>
      <c r="Q285" s="50">
        <v>87</v>
      </c>
      <c r="R285" s="50">
        <v>66</v>
      </c>
      <c r="S285" s="50">
        <v>74</v>
      </c>
      <c r="T285" s="50">
        <v>105</v>
      </c>
      <c r="U285" s="50">
        <v>80</v>
      </c>
      <c r="V285" s="50">
        <v>54</v>
      </c>
      <c r="W285" s="50">
        <v>40</v>
      </c>
      <c r="X285" s="50">
        <v>14</v>
      </c>
      <c r="Y285" s="50">
        <v>1</v>
      </c>
      <c r="Z285" s="50">
        <v>0</v>
      </c>
      <c r="AA285" s="50">
        <v>0</v>
      </c>
      <c r="AB285" s="50">
        <v>0</v>
      </c>
      <c r="AC285" s="50">
        <v>0</v>
      </c>
      <c r="AD285" s="50">
        <v>127</v>
      </c>
      <c r="AE285" s="50">
        <v>755</v>
      </c>
      <c r="AF285" s="50">
        <v>368</v>
      </c>
      <c r="AG285" s="50">
        <v>10.199999999999999</v>
      </c>
      <c r="AH285" s="50">
        <v>60.4</v>
      </c>
      <c r="AI285" s="50">
        <v>29.4</v>
      </c>
      <c r="AJ285" s="48">
        <v>47.5</v>
      </c>
      <c r="AK285" s="50">
        <v>0</v>
      </c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48"/>
      <c r="ES285" s="50"/>
    </row>
    <row r="286" spans="1:149" x14ac:dyDescent="0.15">
      <c r="A286" s="44" t="s">
        <v>225</v>
      </c>
      <c r="B286" s="44" t="s">
        <v>226</v>
      </c>
      <c r="C286" s="44" t="s">
        <v>502</v>
      </c>
      <c r="D286">
        <v>2</v>
      </c>
      <c r="E286" s="50">
        <v>1501</v>
      </c>
      <c r="F286" s="50">
        <v>29</v>
      </c>
      <c r="G286" s="50">
        <v>32</v>
      </c>
      <c r="H286" s="50">
        <v>44</v>
      </c>
      <c r="I286" s="50">
        <v>43</v>
      </c>
      <c r="J286" s="50">
        <v>69</v>
      </c>
      <c r="K286" s="50">
        <v>69</v>
      </c>
      <c r="L286" s="50">
        <v>66</v>
      </c>
      <c r="M286" s="50">
        <v>74</v>
      </c>
      <c r="N286" s="50">
        <v>104</v>
      </c>
      <c r="O286" s="50">
        <v>112</v>
      </c>
      <c r="P286" s="50">
        <v>101</v>
      </c>
      <c r="Q286" s="50">
        <v>79</v>
      </c>
      <c r="R286" s="50">
        <v>76</v>
      </c>
      <c r="S286" s="50">
        <v>94</v>
      </c>
      <c r="T286" s="50">
        <v>132</v>
      </c>
      <c r="U286" s="50">
        <v>117</v>
      </c>
      <c r="V286" s="50">
        <v>101</v>
      </c>
      <c r="W286" s="50">
        <v>91</v>
      </c>
      <c r="X286" s="50">
        <v>41</v>
      </c>
      <c r="Y286" s="50">
        <v>21</v>
      </c>
      <c r="Z286" s="50">
        <v>6</v>
      </c>
      <c r="AA286" s="50">
        <v>0</v>
      </c>
      <c r="AB286" s="50">
        <v>0</v>
      </c>
      <c r="AC286" s="50">
        <v>6</v>
      </c>
      <c r="AD286" s="50">
        <v>105</v>
      </c>
      <c r="AE286" s="50">
        <v>793</v>
      </c>
      <c r="AF286" s="50">
        <v>603</v>
      </c>
      <c r="AG286" s="50">
        <v>7</v>
      </c>
      <c r="AH286" s="50">
        <v>52.8</v>
      </c>
      <c r="AI286" s="50">
        <v>40.200000000000003</v>
      </c>
      <c r="AJ286" s="48">
        <v>54.1</v>
      </c>
      <c r="AK286" s="50">
        <v>0</v>
      </c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48"/>
      <c r="ES286" s="50"/>
    </row>
    <row r="287" spans="1:149" x14ac:dyDescent="0.15">
      <c r="A287" s="44" t="s">
        <v>227</v>
      </c>
      <c r="B287" s="44" t="s">
        <v>228</v>
      </c>
      <c r="C287" s="44" t="s">
        <v>503</v>
      </c>
      <c r="D287">
        <v>0</v>
      </c>
      <c r="E287" s="50">
        <v>2140</v>
      </c>
      <c r="F287" s="50">
        <v>37</v>
      </c>
      <c r="G287" s="50">
        <v>36</v>
      </c>
      <c r="H287" s="50">
        <v>48</v>
      </c>
      <c r="I287" s="50">
        <v>79</v>
      </c>
      <c r="J287" s="50">
        <v>171</v>
      </c>
      <c r="K287" s="50">
        <v>148</v>
      </c>
      <c r="L287" s="50">
        <v>111</v>
      </c>
      <c r="M287" s="50">
        <v>142</v>
      </c>
      <c r="N287" s="50">
        <v>112</v>
      </c>
      <c r="O287" s="50">
        <v>121</v>
      </c>
      <c r="P287" s="50">
        <v>135</v>
      </c>
      <c r="Q287" s="50">
        <v>124</v>
      </c>
      <c r="R287" s="50">
        <v>119</v>
      </c>
      <c r="S287" s="50">
        <v>141</v>
      </c>
      <c r="T287" s="50">
        <v>166</v>
      </c>
      <c r="U287" s="50">
        <v>143</v>
      </c>
      <c r="V287" s="50">
        <v>123</v>
      </c>
      <c r="W287" s="50">
        <v>104</v>
      </c>
      <c r="X287" s="50">
        <v>56</v>
      </c>
      <c r="Y287" s="50">
        <v>20</v>
      </c>
      <c r="Z287" s="50">
        <v>4</v>
      </c>
      <c r="AA287" s="50">
        <v>0</v>
      </c>
      <c r="AB287" s="50">
        <v>0</v>
      </c>
      <c r="AC287" s="50">
        <v>4</v>
      </c>
      <c r="AD287" s="50">
        <v>121</v>
      </c>
      <c r="AE287" s="50">
        <v>1262</v>
      </c>
      <c r="AF287" s="50">
        <v>757</v>
      </c>
      <c r="AG287" s="50">
        <v>5.7</v>
      </c>
      <c r="AH287" s="50">
        <v>59</v>
      </c>
      <c r="AI287" s="50">
        <v>35.4</v>
      </c>
      <c r="AJ287" s="48">
        <v>51.3</v>
      </c>
      <c r="AK287" s="50">
        <v>103</v>
      </c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48"/>
      <c r="ES287" s="50"/>
    </row>
    <row r="288" spans="1:149" x14ac:dyDescent="0.15">
      <c r="A288" s="44" t="s">
        <v>227</v>
      </c>
      <c r="B288" s="44" t="s">
        <v>228</v>
      </c>
      <c r="C288" s="44" t="s">
        <v>503</v>
      </c>
      <c r="D288">
        <v>1</v>
      </c>
      <c r="E288" s="50">
        <v>919</v>
      </c>
      <c r="F288" s="50">
        <v>19</v>
      </c>
      <c r="G288" s="50">
        <v>15</v>
      </c>
      <c r="H288" s="50">
        <v>24</v>
      </c>
      <c r="I288" s="50">
        <v>37</v>
      </c>
      <c r="J288" s="50">
        <v>62</v>
      </c>
      <c r="K288" s="50">
        <v>55</v>
      </c>
      <c r="L288" s="50">
        <v>51</v>
      </c>
      <c r="M288" s="50">
        <v>65</v>
      </c>
      <c r="N288" s="50">
        <v>44</v>
      </c>
      <c r="O288" s="50">
        <v>52</v>
      </c>
      <c r="P288" s="50">
        <v>60</v>
      </c>
      <c r="Q288" s="50">
        <v>74</v>
      </c>
      <c r="R288" s="50">
        <v>58</v>
      </c>
      <c r="S288" s="50">
        <v>65</v>
      </c>
      <c r="T288" s="50">
        <v>79</v>
      </c>
      <c r="U288" s="50">
        <v>55</v>
      </c>
      <c r="V288" s="50">
        <v>48</v>
      </c>
      <c r="W288" s="50">
        <v>34</v>
      </c>
      <c r="X288" s="50">
        <v>15</v>
      </c>
      <c r="Y288" s="50">
        <v>6</v>
      </c>
      <c r="Z288" s="50">
        <v>1</v>
      </c>
      <c r="AA288" s="50">
        <v>0</v>
      </c>
      <c r="AB288" s="50">
        <v>0</v>
      </c>
      <c r="AC288" s="50">
        <v>1</v>
      </c>
      <c r="AD288" s="50">
        <v>58</v>
      </c>
      <c r="AE288" s="50">
        <v>558</v>
      </c>
      <c r="AF288" s="50">
        <v>303</v>
      </c>
      <c r="AG288" s="50">
        <v>6.3</v>
      </c>
      <c r="AH288" s="50">
        <v>60.7</v>
      </c>
      <c r="AI288" s="50">
        <v>33</v>
      </c>
      <c r="AJ288" s="48">
        <v>50.5</v>
      </c>
      <c r="AK288" s="50">
        <v>0</v>
      </c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48"/>
      <c r="ES288" s="50"/>
    </row>
    <row r="289" spans="1:149" x14ac:dyDescent="0.15">
      <c r="A289" s="44" t="s">
        <v>227</v>
      </c>
      <c r="B289" s="44" t="s">
        <v>228</v>
      </c>
      <c r="C289" s="44" t="s">
        <v>503</v>
      </c>
      <c r="D289">
        <v>2</v>
      </c>
      <c r="E289" s="50">
        <v>1221</v>
      </c>
      <c r="F289" s="50">
        <v>18</v>
      </c>
      <c r="G289" s="50">
        <v>21</v>
      </c>
      <c r="H289" s="50">
        <v>24</v>
      </c>
      <c r="I289" s="50">
        <v>42</v>
      </c>
      <c r="J289" s="50">
        <v>109</v>
      </c>
      <c r="K289" s="50">
        <v>93</v>
      </c>
      <c r="L289" s="50">
        <v>60</v>
      </c>
      <c r="M289" s="50">
        <v>77</v>
      </c>
      <c r="N289" s="50">
        <v>68</v>
      </c>
      <c r="O289" s="50">
        <v>69</v>
      </c>
      <c r="P289" s="50">
        <v>75</v>
      </c>
      <c r="Q289" s="50">
        <v>50</v>
      </c>
      <c r="R289" s="50">
        <v>61</v>
      </c>
      <c r="S289" s="50">
        <v>76</v>
      </c>
      <c r="T289" s="50">
        <v>87</v>
      </c>
      <c r="U289" s="50">
        <v>88</v>
      </c>
      <c r="V289" s="50">
        <v>75</v>
      </c>
      <c r="W289" s="50">
        <v>70</v>
      </c>
      <c r="X289" s="50">
        <v>41</v>
      </c>
      <c r="Y289" s="50">
        <v>14</v>
      </c>
      <c r="Z289" s="50">
        <v>3</v>
      </c>
      <c r="AA289" s="50">
        <v>0</v>
      </c>
      <c r="AB289" s="50">
        <v>0</v>
      </c>
      <c r="AC289" s="50">
        <v>3</v>
      </c>
      <c r="AD289" s="50">
        <v>63</v>
      </c>
      <c r="AE289" s="50">
        <v>704</v>
      </c>
      <c r="AF289" s="50">
        <v>454</v>
      </c>
      <c r="AG289" s="50">
        <v>5.2</v>
      </c>
      <c r="AH289" s="50">
        <v>57.7</v>
      </c>
      <c r="AI289" s="50">
        <v>37.200000000000003</v>
      </c>
      <c r="AJ289" s="48">
        <v>51.9</v>
      </c>
      <c r="AK289" s="50">
        <v>0</v>
      </c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48"/>
      <c r="ES289" s="50"/>
    </row>
    <row r="290" spans="1:149" x14ac:dyDescent="0.15">
      <c r="A290" s="44" t="s">
        <v>229</v>
      </c>
      <c r="B290" s="44" t="s">
        <v>230</v>
      </c>
      <c r="C290" s="44" t="s">
        <v>504</v>
      </c>
      <c r="D290">
        <v>0</v>
      </c>
      <c r="E290" s="50">
        <v>3264</v>
      </c>
      <c r="F290" s="50">
        <v>78</v>
      </c>
      <c r="G290" s="50">
        <v>98</v>
      </c>
      <c r="H290" s="50">
        <v>111</v>
      </c>
      <c r="I290" s="50">
        <v>148</v>
      </c>
      <c r="J290" s="50">
        <v>251</v>
      </c>
      <c r="K290" s="50">
        <v>150</v>
      </c>
      <c r="L290" s="50">
        <v>158</v>
      </c>
      <c r="M290" s="50">
        <v>182</v>
      </c>
      <c r="N290" s="50">
        <v>205</v>
      </c>
      <c r="O290" s="50">
        <v>254</v>
      </c>
      <c r="P290" s="50">
        <v>205</v>
      </c>
      <c r="Q290" s="50">
        <v>202</v>
      </c>
      <c r="R290" s="50">
        <v>157</v>
      </c>
      <c r="S290" s="50">
        <v>190</v>
      </c>
      <c r="T290" s="50">
        <v>250</v>
      </c>
      <c r="U290" s="50">
        <v>222</v>
      </c>
      <c r="V290" s="50">
        <v>176</v>
      </c>
      <c r="W290" s="50">
        <v>141</v>
      </c>
      <c r="X290" s="50">
        <v>65</v>
      </c>
      <c r="Y290" s="50">
        <v>19</v>
      </c>
      <c r="Z290" s="50">
        <v>2</v>
      </c>
      <c r="AA290" s="50">
        <v>0</v>
      </c>
      <c r="AB290" s="50">
        <v>0</v>
      </c>
      <c r="AC290" s="50">
        <v>2</v>
      </c>
      <c r="AD290" s="50">
        <v>287</v>
      </c>
      <c r="AE290" s="50">
        <v>1912</v>
      </c>
      <c r="AF290" s="50">
        <v>1065</v>
      </c>
      <c r="AG290" s="50">
        <v>8.8000000000000007</v>
      </c>
      <c r="AH290" s="50">
        <v>58.6</v>
      </c>
      <c r="AI290" s="50">
        <v>32.6</v>
      </c>
      <c r="AJ290" s="48">
        <v>49.3</v>
      </c>
      <c r="AK290" s="50">
        <v>104</v>
      </c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48"/>
      <c r="ES290" s="50"/>
    </row>
    <row r="291" spans="1:149" x14ac:dyDescent="0.15">
      <c r="A291" s="44" t="s">
        <v>229</v>
      </c>
      <c r="B291" s="44" t="s">
        <v>230</v>
      </c>
      <c r="C291" s="44" t="s">
        <v>504</v>
      </c>
      <c r="D291">
        <v>1</v>
      </c>
      <c r="E291" s="50">
        <v>1358</v>
      </c>
      <c r="F291" s="50">
        <v>38</v>
      </c>
      <c r="G291" s="50">
        <v>56</v>
      </c>
      <c r="H291" s="50">
        <v>58</v>
      </c>
      <c r="I291" s="50">
        <v>52</v>
      </c>
      <c r="J291" s="50">
        <v>66</v>
      </c>
      <c r="K291" s="50">
        <v>65</v>
      </c>
      <c r="L291" s="50">
        <v>65</v>
      </c>
      <c r="M291" s="50">
        <v>71</v>
      </c>
      <c r="N291" s="50">
        <v>89</v>
      </c>
      <c r="O291" s="50">
        <v>126</v>
      </c>
      <c r="P291" s="50">
        <v>94</v>
      </c>
      <c r="Q291" s="50">
        <v>99</v>
      </c>
      <c r="R291" s="50">
        <v>74</v>
      </c>
      <c r="S291" s="50">
        <v>82</v>
      </c>
      <c r="T291" s="50">
        <v>110</v>
      </c>
      <c r="U291" s="50">
        <v>76</v>
      </c>
      <c r="V291" s="50">
        <v>68</v>
      </c>
      <c r="W291" s="50">
        <v>49</v>
      </c>
      <c r="X291" s="50">
        <v>17</v>
      </c>
      <c r="Y291" s="50">
        <v>3</v>
      </c>
      <c r="Z291" s="50">
        <v>0</v>
      </c>
      <c r="AA291" s="50">
        <v>0</v>
      </c>
      <c r="AB291" s="50">
        <v>0</v>
      </c>
      <c r="AC291" s="50">
        <v>0</v>
      </c>
      <c r="AD291" s="50">
        <v>152</v>
      </c>
      <c r="AE291" s="50">
        <v>801</v>
      </c>
      <c r="AF291" s="50">
        <v>405</v>
      </c>
      <c r="AG291" s="50">
        <v>11.2</v>
      </c>
      <c r="AH291" s="50">
        <v>59</v>
      </c>
      <c r="AI291" s="50">
        <v>29.8</v>
      </c>
      <c r="AJ291" s="48">
        <v>48.3</v>
      </c>
      <c r="AK291" s="50">
        <v>0</v>
      </c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48"/>
      <c r="ES291" s="50"/>
    </row>
    <row r="292" spans="1:149" x14ac:dyDescent="0.15">
      <c r="A292" s="44" t="s">
        <v>229</v>
      </c>
      <c r="B292" s="44" t="s">
        <v>230</v>
      </c>
      <c r="C292" s="44" t="s">
        <v>504</v>
      </c>
      <c r="D292">
        <v>2</v>
      </c>
      <c r="E292" s="50">
        <v>1906</v>
      </c>
      <c r="F292" s="50">
        <v>40</v>
      </c>
      <c r="G292" s="50">
        <v>42</v>
      </c>
      <c r="H292" s="50">
        <v>53</v>
      </c>
      <c r="I292" s="50">
        <v>96</v>
      </c>
      <c r="J292" s="50">
        <v>185</v>
      </c>
      <c r="K292" s="50">
        <v>85</v>
      </c>
      <c r="L292" s="50">
        <v>93</v>
      </c>
      <c r="M292" s="50">
        <v>111</v>
      </c>
      <c r="N292" s="50">
        <v>116</v>
      </c>
      <c r="O292" s="50">
        <v>128</v>
      </c>
      <c r="P292" s="50">
        <v>111</v>
      </c>
      <c r="Q292" s="50">
        <v>103</v>
      </c>
      <c r="R292" s="50">
        <v>83</v>
      </c>
      <c r="S292" s="50">
        <v>108</v>
      </c>
      <c r="T292" s="50">
        <v>140</v>
      </c>
      <c r="U292" s="50">
        <v>146</v>
      </c>
      <c r="V292" s="50">
        <v>108</v>
      </c>
      <c r="W292" s="50">
        <v>92</v>
      </c>
      <c r="X292" s="50">
        <v>48</v>
      </c>
      <c r="Y292" s="50">
        <v>16</v>
      </c>
      <c r="Z292" s="50">
        <v>2</v>
      </c>
      <c r="AA292" s="50">
        <v>0</v>
      </c>
      <c r="AB292" s="50">
        <v>0</v>
      </c>
      <c r="AC292" s="50">
        <v>2</v>
      </c>
      <c r="AD292" s="50">
        <v>135</v>
      </c>
      <c r="AE292" s="50">
        <v>1111</v>
      </c>
      <c r="AF292" s="50">
        <v>660</v>
      </c>
      <c r="AG292" s="50">
        <v>7.1</v>
      </c>
      <c r="AH292" s="50">
        <v>58.3</v>
      </c>
      <c r="AI292" s="50">
        <v>34.6</v>
      </c>
      <c r="AJ292" s="48">
        <v>50</v>
      </c>
      <c r="AK292" s="50">
        <v>0</v>
      </c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48"/>
      <c r="ES292" s="50"/>
    </row>
    <row r="293" spans="1:149" x14ac:dyDescent="0.15">
      <c r="A293" s="44" t="s">
        <v>231</v>
      </c>
      <c r="B293" s="44" t="s">
        <v>232</v>
      </c>
      <c r="C293" s="44" t="s">
        <v>505</v>
      </c>
      <c r="D293">
        <v>0</v>
      </c>
      <c r="E293" s="50">
        <v>4849</v>
      </c>
      <c r="F293" s="50">
        <v>111</v>
      </c>
      <c r="G293" s="50">
        <v>164</v>
      </c>
      <c r="H293" s="50">
        <v>153</v>
      </c>
      <c r="I293" s="50">
        <v>186</v>
      </c>
      <c r="J293" s="50">
        <v>251</v>
      </c>
      <c r="K293" s="50">
        <v>250</v>
      </c>
      <c r="L293" s="50">
        <v>249</v>
      </c>
      <c r="M293" s="50">
        <v>294</v>
      </c>
      <c r="N293" s="50">
        <v>275</v>
      </c>
      <c r="O293" s="50">
        <v>334</v>
      </c>
      <c r="P293" s="50">
        <v>295</v>
      </c>
      <c r="Q293" s="50">
        <v>291</v>
      </c>
      <c r="R293" s="50">
        <v>293</v>
      </c>
      <c r="S293" s="50">
        <v>322</v>
      </c>
      <c r="T293" s="50">
        <v>403</v>
      </c>
      <c r="U293" s="50">
        <v>335</v>
      </c>
      <c r="V293" s="50">
        <v>257</v>
      </c>
      <c r="W293" s="50">
        <v>240</v>
      </c>
      <c r="X293" s="50">
        <v>109</v>
      </c>
      <c r="Y293" s="50">
        <v>28</v>
      </c>
      <c r="Z293" s="50">
        <v>9</v>
      </c>
      <c r="AA293" s="50">
        <v>0</v>
      </c>
      <c r="AB293" s="50">
        <v>0</v>
      </c>
      <c r="AC293" s="50">
        <v>9</v>
      </c>
      <c r="AD293" s="50">
        <v>428</v>
      </c>
      <c r="AE293" s="50">
        <v>2718</v>
      </c>
      <c r="AF293" s="50">
        <v>1703</v>
      </c>
      <c r="AG293" s="50">
        <v>8.8000000000000007</v>
      </c>
      <c r="AH293" s="50">
        <v>56.1</v>
      </c>
      <c r="AI293" s="50">
        <v>35.1</v>
      </c>
      <c r="AJ293" s="48">
        <v>50.9</v>
      </c>
      <c r="AK293" s="50">
        <v>104</v>
      </c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48"/>
      <c r="ES293" s="50"/>
    </row>
    <row r="294" spans="1:149" x14ac:dyDescent="0.15">
      <c r="A294" s="44" t="s">
        <v>231</v>
      </c>
      <c r="B294" s="44" t="s">
        <v>232</v>
      </c>
      <c r="C294" s="44" t="s">
        <v>505</v>
      </c>
      <c r="D294">
        <v>1</v>
      </c>
      <c r="E294" s="50">
        <v>2225</v>
      </c>
      <c r="F294" s="50">
        <v>54</v>
      </c>
      <c r="G294" s="50">
        <v>91</v>
      </c>
      <c r="H294" s="50">
        <v>77</v>
      </c>
      <c r="I294" s="50">
        <v>100</v>
      </c>
      <c r="J294" s="50">
        <v>114</v>
      </c>
      <c r="K294" s="50">
        <v>101</v>
      </c>
      <c r="L294" s="50">
        <v>139</v>
      </c>
      <c r="M294" s="50">
        <v>134</v>
      </c>
      <c r="N294" s="50">
        <v>138</v>
      </c>
      <c r="O294" s="50">
        <v>163</v>
      </c>
      <c r="P294" s="50">
        <v>137</v>
      </c>
      <c r="Q294" s="50">
        <v>154</v>
      </c>
      <c r="R294" s="50">
        <v>144</v>
      </c>
      <c r="S294" s="50">
        <v>157</v>
      </c>
      <c r="T294" s="50">
        <v>171</v>
      </c>
      <c r="U294" s="50">
        <v>144</v>
      </c>
      <c r="V294" s="50">
        <v>99</v>
      </c>
      <c r="W294" s="50">
        <v>71</v>
      </c>
      <c r="X294" s="50">
        <v>29</v>
      </c>
      <c r="Y294" s="50">
        <v>7</v>
      </c>
      <c r="Z294" s="50">
        <v>1</v>
      </c>
      <c r="AA294" s="50">
        <v>0</v>
      </c>
      <c r="AB294" s="50">
        <v>0</v>
      </c>
      <c r="AC294" s="50">
        <v>1</v>
      </c>
      <c r="AD294" s="50">
        <v>222</v>
      </c>
      <c r="AE294" s="50">
        <v>1324</v>
      </c>
      <c r="AF294" s="50">
        <v>679</v>
      </c>
      <c r="AG294" s="50">
        <v>10</v>
      </c>
      <c r="AH294" s="50">
        <v>59.5</v>
      </c>
      <c r="AI294" s="50">
        <v>30.5</v>
      </c>
      <c r="AJ294" s="48">
        <v>48.5</v>
      </c>
      <c r="AK294" s="50">
        <v>0</v>
      </c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48"/>
      <c r="ES294" s="50"/>
    </row>
    <row r="295" spans="1:149" x14ac:dyDescent="0.15">
      <c r="A295" s="44" t="s">
        <v>231</v>
      </c>
      <c r="B295" s="44" t="s">
        <v>232</v>
      </c>
      <c r="C295" s="44" t="s">
        <v>505</v>
      </c>
      <c r="D295">
        <v>2</v>
      </c>
      <c r="E295" s="50">
        <v>2624</v>
      </c>
      <c r="F295" s="50">
        <v>57</v>
      </c>
      <c r="G295" s="50">
        <v>73</v>
      </c>
      <c r="H295" s="50">
        <v>76</v>
      </c>
      <c r="I295" s="50">
        <v>86</v>
      </c>
      <c r="J295" s="50">
        <v>137</v>
      </c>
      <c r="K295" s="50">
        <v>149</v>
      </c>
      <c r="L295" s="50">
        <v>110</v>
      </c>
      <c r="M295" s="50">
        <v>160</v>
      </c>
      <c r="N295" s="50">
        <v>137</v>
      </c>
      <c r="O295" s="50">
        <v>171</v>
      </c>
      <c r="P295" s="50">
        <v>158</v>
      </c>
      <c r="Q295" s="50">
        <v>137</v>
      </c>
      <c r="R295" s="50">
        <v>149</v>
      </c>
      <c r="S295" s="50">
        <v>165</v>
      </c>
      <c r="T295" s="50">
        <v>232</v>
      </c>
      <c r="U295" s="50">
        <v>191</v>
      </c>
      <c r="V295" s="50">
        <v>158</v>
      </c>
      <c r="W295" s="50">
        <v>169</v>
      </c>
      <c r="X295" s="50">
        <v>80</v>
      </c>
      <c r="Y295" s="50">
        <v>21</v>
      </c>
      <c r="Z295" s="50">
        <v>8</v>
      </c>
      <c r="AA295" s="50">
        <v>0</v>
      </c>
      <c r="AB295" s="50">
        <v>0</v>
      </c>
      <c r="AC295" s="50">
        <v>8</v>
      </c>
      <c r="AD295" s="50">
        <v>206</v>
      </c>
      <c r="AE295" s="50">
        <v>1394</v>
      </c>
      <c r="AF295" s="50">
        <v>1024</v>
      </c>
      <c r="AG295" s="50">
        <v>7.9</v>
      </c>
      <c r="AH295" s="50">
        <v>53.1</v>
      </c>
      <c r="AI295" s="50">
        <v>39</v>
      </c>
      <c r="AJ295" s="48">
        <v>52.9</v>
      </c>
      <c r="AK295" s="50">
        <v>0</v>
      </c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48"/>
      <c r="ES295" s="50"/>
    </row>
    <row r="296" spans="1:149" x14ac:dyDescent="0.15">
      <c r="A296" s="44" t="s">
        <v>233</v>
      </c>
      <c r="B296" s="44" t="s">
        <v>234</v>
      </c>
      <c r="C296" s="44" t="s">
        <v>506</v>
      </c>
      <c r="D296">
        <v>0</v>
      </c>
      <c r="E296" s="50">
        <v>4947</v>
      </c>
      <c r="F296" s="50">
        <v>135</v>
      </c>
      <c r="G296" s="50">
        <v>136</v>
      </c>
      <c r="H296" s="50">
        <v>136</v>
      </c>
      <c r="I296" s="50">
        <v>153</v>
      </c>
      <c r="J296" s="50">
        <v>266</v>
      </c>
      <c r="K296" s="50">
        <v>244</v>
      </c>
      <c r="L296" s="50">
        <v>258</v>
      </c>
      <c r="M296" s="50">
        <v>275</v>
      </c>
      <c r="N296" s="50">
        <v>321</v>
      </c>
      <c r="O296" s="50">
        <v>325</v>
      </c>
      <c r="P296" s="50">
        <v>295</v>
      </c>
      <c r="Q296" s="50">
        <v>317</v>
      </c>
      <c r="R296" s="50">
        <v>303</v>
      </c>
      <c r="S296" s="50">
        <v>352</v>
      </c>
      <c r="T296" s="50">
        <v>390</v>
      </c>
      <c r="U296" s="50">
        <v>370</v>
      </c>
      <c r="V296" s="50">
        <v>295</v>
      </c>
      <c r="W296" s="50">
        <v>211</v>
      </c>
      <c r="X296" s="50">
        <v>132</v>
      </c>
      <c r="Y296" s="50">
        <v>29</v>
      </c>
      <c r="Z296" s="50">
        <v>4</v>
      </c>
      <c r="AA296" s="50">
        <v>0</v>
      </c>
      <c r="AB296" s="50">
        <v>0</v>
      </c>
      <c r="AC296" s="50">
        <v>4</v>
      </c>
      <c r="AD296" s="50">
        <v>407</v>
      </c>
      <c r="AE296" s="50">
        <v>2757</v>
      </c>
      <c r="AF296" s="50">
        <v>1783</v>
      </c>
      <c r="AG296" s="50">
        <v>8.1999999999999993</v>
      </c>
      <c r="AH296" s="50">
        <v>55.7</v>
      </c>
      <c r="AI296" s="50">
        <v>36</v>
      </c>
      <c r="AJ296" s="48">
        <v>51.6</v>
      </c>
      <c r="AK296" s="50">
        <v>103</v>
      </c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48"/>
      <c r="ES296" s="50"/>
    </row>
    <row r="297" spans="1:149" x14ac:dyDescent="0.15">
      <c r="A297" s="44" t="s">
        <v>233</v>
      </c>
      <c r="B297" s="44" t="s">
        <v>234</v>
      </c>
      <c r="C297" s="44" t="s">
        <v>506</v>
      </c>
      <c r="D297">
        <v>1</v>
      </c>
      <c r="E297" s="50">
        <v>2342</v>
      </c>
      <c r="F297" s="50">
        <v>75</v>
      </c>
      <c r="G297" s="50">
        <v>75</v>
      </c>
      <c r="H297" s="50">
        <v>72</v>
      </c>
      <c r="I297" s="50">
        <v>75</v>
      </c>
      <c r="J297" s="50">
        <v>127</v>
      </c>
      <c r="K297" s="50">
        <v>123</v>
      </c>
      <c r="L297" s="50">
        <v>137</v>
      </c>
      <c r="M297" s="50">
        <v>142</v>
      </c>
      <c r="N297" s="50">
        <v>179</v>
      </c>
      <c r="O297" s="50">
        <v>162</v>
      </c>
      <c r="P297" s="50">
        <v>147</v>
      </c>
      <c r="Q297" s="50">
        <v>157</v>
      </c>
      <c r="R297" s="50">
        <v>152</v>
      </c>
      <c r="S297" s="50">
        <v>168</v>
      </c>
      <c r="T297" s="50">
        <v>187</v>
      </c>
      <c r="U297" s="50">
        <v>153</v>
      </c>
      <c r="V297" s="50">
        <v>120</v>
      </c>
      <c r="W297" s="50">
        <v>59</v>
      </c>
      <c r="X297" s="50">
        <v>25</v>
      </c>
      <c r="Y297" s="50">
        <v>7</v>
      </c>
      <c r="Z297" s="50">
        <v>0</v>
      </c>
      <c r="AA297" s="50">
        <v>0</v>
      </c>
      <c r="AB297" s="50">
        <v>0</v>
      </c>
      <c r="AC297" s="50">
        <v>0</v>
      </c>
      <c r="AD297" s="50">
        <v>222</v>
      </c>
      <c r="AE297" s="50">
        <v>1401</v>
      </c>
      <c r="AF297" s="50">
        <v>719</v>
      </c>
      <c r="AG297" s="50">
        <v>9.5</v>
      </c>
      <c r="AH297" s="50">
        <v>59.8</v>
      </c>
      <c r="AI297" s="50">
        <v>30.7</v>
      </c>
      <c r="AJ297" s="48">
        <v>48.7</v>
      </c>
      <c r="AK297" s="50">
        <v>0</v>
      </c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48"/>
      <c r="ES297" s="50"/>
    </row>
    <row r="298" spans="1:149" x14ac:dyDescent="0.15">
      <c r="A298" s="44" t="s">
        <v>233</v>
      </c>
      <c r="B298" s="44" t="s">
        <v>234</v>
      </c>
      <c r="C298" s="44" t="s">
        <v>506</v>
      </c>
      <c r="D298">
        <v>2</v>
      </c>
      <c r="E298" s="50">
        <v>2605</v>
      </c>
      <c r="F298" s="50">
        <v>60</v>
      </c>
      <c r="G298" s="50">
        <v>61</v>
      </c>
      <c r="H298" s="50">
        <v>64</v>
      </c>
      <c r="I298" s="50">
        <v>78</v>
      </c>
      <c r="J298" s="50">
        <v>139</v>
      </c>
      <c r="K298" s="50">
        <v>121</v>
      </c>
      <c r="L298" s="50">
        <v>121</v>
      </c>
      <c r="M298" s="50">
        <v>133</v>
      </c>
      <c r="N298" s="50">
        <v>142</v>
      </c>
      <c r="O298" s="50">
        <v>163</v>
      </c>
      <c r="P298" s="50">
        <v>148</v>
      </c>
      <c r="Q298" s="50">
        <v>160</v>
      </c>
      <c r="R298" s="50">
        <v>151</v>
      </c>
      <c r="S298" s="50">
        <v>184</v>
      </c>
      <c r="T298" s="50">
        <v>203</v>
      </c>
      <c r="U298" s="50">
        <v>217</v>
      </c>
      <c r="V298" s="50">
        <v>175</v>
      </c>
      <c r="W298" s="50">
        <v>152</v>
      </c>
      <c r="X298" s="50">
        <v>107</v>
      </c>
      <c r="Y298" s="50">
        <v>22</v>
      </c>
      <c r="Z298" s="50">
        <v>4</v>
      </c>
      <c r="AA298" s="50">
        <v>0</v>
      </c>
      <c r="AB298" s="50">
        <v>0</v>
      </c>
      <c r="AC298" s="50">
        <v>4</v>
      </c>
      <c r="AD298" s="50">
        <v>185</v>
      </c>
      <c r="AE298" s="50">
        <v>1356</v>
      </c>
      <c r="AF298" s="50">
        <v>1064</v>
      </c>
      <c r="AG298" s="50">
        <v>7.1</v>
      </c>
      <c r="AH298" s="50">
        <v>52.1</v>
      </c>
      <c r="AI298" s="50">
        <v>40.799999999999997</v>
      </c>
      <c r="AJ298" s="48">
        <v>54.2</v>
      </c>
      <c r="AK298" s="50">
        <v>0</v>
      </c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48"/>
      <c r="ES298" s="50"/>
    </row>
    <row r="299" spans="1:149" x14ac:dyDescent="0.15">
      <c r="A299" s="44" t="s">
        <v>235</v>
      </c>
      <c r="B299" s="44" t="s">
        <v>236</v>
      </c>
      <c r="C299" s="44" t="s">
        <v>507</v>
      </c>
      <c r="D299">
        <v>0</v>
      </c>
      <c r="E299" s="50">
        <v>4614</v>
      </c>
      <c r="F299" s="50">
        <v>159</v>
      </c>
      <c r="G299" s="50">
        <v>162</v>
      </c>
      <c r="H299" s="50">
        <v>159</v>
      </c>
      <c r="I299" s="50">
        <v>166</v>
      </c>
      <c r="J299" s="50">
        <v>231</v>
      </c>
      <c r="K299" s="50">
        <v>207</v>
      </c>
      <c r="L299" s="50">
        <v>230</v>
      </c>
      <c r="M299" s="50">
        <v>256</v>
      </c>
      <c r="N299" s="50">
        <v>298</v>
      </c>
      <c r="O299" s="50">
        <v>330</v>
      </c>
      <c r="P299" s="50">
        <v>321</v>
      </c>
      <c r="Q299" s="50">
        <v>280</v>
      </c>
      <c r="R299" s="50">
        <v>285</v>
      </c>
      <c r="S299" s="50">
        <v>334</v>
      </c>
      <c r="T299" s="50">
        <v>343</v>
      </c>
      <c r="U299" s="50">
        <v>307</v>
      </c>
      <c r="V299" s="50">
        <v>249</v>
      </c>
      <c r="W299" s="50">
        <v>183</v>
      </c>
      <c r="X299" s="50">
        <v>69</v>
      </c>
      <c r="Y299" s="50">
        <v>40</v>
      </c>
      <c r="Z299" s="50">
        <v>5</v>
      </c>
      <c r="AA299" s="50">
        <v>0</v>
      </c>
      <c r="AB299" s="50">
        <v>0</v>
      </c>
      <c r="AC299" s="50">
        <v>5</v>
      </c>
      <c r="AD299" s="50">
        <v>480</v>
      </c>
      <c r="AE299" s="50">
        <v>2604</v>
      </c>
      <c r="AF299" s="50">
        <v>1530</v>
      </c>
      <c r="AG299" s="50">
        <v>10.4</v>
      </c>
      <c r="AH299" s="50">
        <v>56.4</v>
      </c>
      <c r="AI299" s="50">
        <v>33.200000000000003</v>
      </c>
      <c r="AJ299" s="48">
        <v>49.8</v>
      </c>
      <c r="AK299" s="50">
        <v>103</v>
      </c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48"/>
      <c r="ES299" s="50"/>
    </row>
    <row r="300" spans="1:149" x14ac:dyDescent="0.15">
      <c r="A300" s="44" t="s">
        <v>235</v>
      </c>
      <c r="B300" s="44" t="s">
        <v>236</v>
      </c>
      <c r="C300" s="44" t="s">
        <v>507</v>
      </c>
      <c r="D300">
        <v>1</v>
      </c>
      <c r="E300" s="50">
        <v>2159</v>
      </c>
      <c r="F300" s="50">
        <v>93</v>
      </c>
      <c r="G300" s="50">
        <v>78</v>
      </c>
      <c r="H300" s="50">
        <v>83</v>
      </c>
      <c r="I300" s="50">
        <v>75</v>
      </c>
      <c r="J300" s="50">
        <v>115</v>
      </c>
      <c r="K300" s="50">
        <v>94</v>
      </c>
      <c r="L300" s="50">
        <v>116</v>
      </c>
      <c r="M300" s="50">
        <v>126</v>
      </c>
      <c r="N300" s="50">
        <v>152</v>
      </c>
      <c r="O300" s="50">
        <v>169</v>
      </c>
      <c r="P300" s="50">
        <v>145</v>
      </c>
      <c r="Q300" s="50">
        <v>138</v>
      </c>
      <c r="R300" s="50">
        <v>139</v>
      </c>
      <c r="S300" s="50">
        <v>159</v>
      </c>
      <c r="T300" s="50">
        <v>168</v>
      </c>
      <c r="U300" s="50">
        <v>134</v>
      </c>
      <c r="V300" s="50">
        <v>84</v>
      </c>
      <c r="W300" s="50">
        <v>65</v>
      </c>
      <c r="X300" s="50">
        <v>23</v>
      </c>
      <c r="Y300" s="50">
        <v>3</v>
      </c>
      <c r="Z300" s="50">
        <v>0</v>
      </c>
      <c r="AA300" s="50">
        <v>0</v>
      </c>
      <c r="AB300" s="50">
        <v>0</v>
      </c>
      <c r="AC300" s="50">
        <v>0</v>
      </c>
      <c r="AD300" s="50">
        <v>254</v>
      </c>
      <c r="AE300" s="50">
        <v>1269</v>
      </c>
      <c r="AF300" s="50">
        <v>636</v>
      </c>
      <c r="AG300" s="50">
        <v>11.8</v>
      </c>
      <c r="AH300" s="50">
        <v>58.8</v>
      </c>
      <c r="AI300" s="50">
        <v>29.5</v>
      </c>
      <c r="AJ300" s="48">
        <v>47.6</v>
      </c>
      <c r="AK300" s="50">
        <v>0</v>
      </c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48"/>
      <c r="ES300" s="50"/>
    </row>
    <row r="301" spans="1:149" x14ac:dyDescent="0.15">
      <c r="A301" s="44" t="s">
        <v>235</v>
      </c>
      <c r="B301" s="44" t="s">
        <v>236</v>
      </c>
      <c r="C301" s="44" t="s">
        <v>507</v>
      </c>
      <c r="D301">
        <v>2</v>
      </c>
      <c r="E301" s="50">
        <v>2455</v>
      </c>
      <c r="F301" s="50">
        <v>66</v>
      </c>
      <c r="G301" s="50">
        <v>84</v>
      </c>
      <c r="H301" s="50">
        <v>76</v>
      </c>
      <c r="I301" s="50">
        <v>91</v>
      </c>
      <c r="J301" s="50">
        <v>116</v>
      </c>
      <c r="K301" s="50">
        <v>113</v>
      </c>
      <c r="L301" s="50">
        <v>114</v>
      </c>
      <c r="M301" s="50">
        <v>130</v>
      </c>
      <c r="N301" s="50">
        <v>146</v>
      </c>
      <c r="O301" s="50">
        <v>161</v>
      </c>
      <c r="P301" s="50">
        <v>176</v>
      </c>
      <c r="Q301" s="50">
        <v>142</v>
      </c>
      <c r="R301" s="50">
        <v>146</v>
      </c>
      <c r="S301" s="50">
        <v>175</v>
      </c>
      <c r="T301" s="50">
        <v>175</v>
      </c>
      <c r="U301" s="50">
        <v>173</v>
      </c>
      <c r="V301" s="50">
        <v>165</v>
      </c>
      <c r="W301" s="50">
        <v>118</v>
      </c>
      <c r="X301" s="50">
        <v>46</v>
      </c>
      <c r="Y301" s="50">
        <v>37</v>
      </c>
      <c r="Z301" s="50">
        <v>5</v>
      </c>
      <c r="AA301" s="50">
        <v>0</v>
      </c>
      <c r="AB301" s="50">
        <v>0</v>
      </c>
      <c r="AC301" s="50">
        <v>5</v>
      </c>
      <c r="AD301" s="50">
        <v>226</v>
      </c>
      <c r="AE301" s="50">
        <v>1335</v>
      </c>
      <c r="AF301" s="50">
        <v>894</v>
      </c>
      <c r="AG301" s="50">
        <v>9.1999999999999993</v>
      </c>
      <c r="AH301" s="50">
        <v>54.4</v>
      </c>
      <c r="AI301" s="50">
        <v>36.4</v>
      </c>
      <c r="AJ301" s="48">
        <v>51.7</v>
      </c>
      <c r="AK301" s="50">
        <v>0</v>
      </c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48"/>
      <c r="ES301" s="50"/>
    </row>
    <row r="302" spans="1:149" x14ac:dyDescent="0.15">
      <c r="A302" s="44" t="s">
        <v>803</v>
      </c>
      <c r="B302" s="44" t="s">
        <v>237</v>
      </c>
      <c r="C302" s="44" t="s">
        <v>413</v>
      </c>
      <c r="D302">
        <v>0</v>
      </c>
      <c r="E302" s="50">
        <v>130179</v>
      </c>
      <c r="F302" s="50">
        <v>4536</v>
      </c>
      <c r="G302" s="50">
        <v>4884</v>
      </c>
      <c r="H302" s="50">
        <v>5175</v>
      </c>
      <c r="I302" s="50">
        <v>5947</v>
      </c>
      <c r="J302" s="50">
        <v>6843</v>
      </c>
      <c r="K302" s="50">
        <v>6517</v>
      </c>
      <c r="L302" s="50">
        <v>6553</v>
      </c>
      <c r="M302" s="50">
        <v>7274</v>
      </c>
      <c r="N302" s="50">
        <v>8919</v>
      </c>
      <c r="O302" s="50">
        <v>10893</v>
      </c>
      <c r="P302" s="50">
        <v>9307</v>
      </c>
      <c r="Q302" s="50">
        <v>7607</v>
      </c>
      <c r="R302" s="50">
        <v>6594</v>
      </c>
      <c r="S302" s="50">
        <v>8590</v>
      </c>
      <c r="T302" s="50">
        <v>10379</v>
      </c>
      <c r="U302" s="50">
        <v>9025</v>
      </c>
      <c r="V302" s="50">
        <v>5717</v>
      </c>
      <c r="W302" s="50">
        <v>3403</v>
      </c>
      <c r="X302" s="50">
        <v>1516</v>
      </c>
      <c r="Y302" s="50">
        <v>426</v>
      </c>
      <c r="Z302" s="50">
        <v>73</v>
      </c>
      <c r="AA302" s="50">
        <v>1</v>
      </c>
      <c r="AB302" s="50">
        <v>0</v>
      </c>
      <c r="AC302" s="50">
        <v>74</v>
      </c>
      <c r="AD302" s="50">
        <v>14595</v>
      </c>
      <c r="AE302" s="50">
        <v>76454</v>
      </c>
      <c r="AF302" s="50">
        <v>39130</v>
      </c>
      <c r="AG302" s="50">
        <v>11.2</v>
      </c>
      <c r="AH302" s="50">
        <v>58.7</v>
      </c>
      <c r="AI302" s="50">
        <v>30.1</v>
      </c>
      <c r="AJ302" s="48">
        <v>47.6</v>
      </c>
      <c r="AK302" s="50">
        <v>105</v>
      </c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48"/>
      <c r="ES302" s="50"/>
    </row>
    <row r="303" spans="1:149" x14ac:dyDescent="0.15">
      <c r="A303" s="44" t="s">
        <v>803</v>
      </c>
      <c r="B303" s="44" t="s">
        <v>237</v>
      </c>
      <c r="C303" s="44" t="s">
        <v>413</v>
      </c>
      <c r="D303">
        <v>1</v>
      </c>
      <c r="E303" s="50">
        <v>61904</v>
      </c>
      <c r="F303" s="50">
        <v>2385</v>
      </c>
      <c r="G303" s="50">
        <v>2467</v>
      </c>
      <c r="H303" s="50">
        <v>2669</v>
      </c>
      <c r="I303" s="50">
        <v>2964</v>
      </c>
      <c r="J303" s="50">
        <v>3283</v>
      </c>
      <c r="K303" s="50">
        <v>3199</v>
      </c>
      <c r="L303" s="50">
        <v>3246</v>
      </c>
      <c r="M303" s="50">
        <v>3525</v>
      </c>
      <c r="N303" s="50">
        <v>4443</v>
      </c>
      <c r="O303" s="50">
        <v>5369</v>
      </c>
      <c r="P303" s="50">
        <v>4598</v>
      </c>
      <c r="Q303" s="50">
        <v>3754</v>
      </c>
      <c r="R303" s="50">
        <v>3250</v>
      </c>
      <c r="S303" s="50">
        <v>3985</v>
      </c>
      <c r="T303" s="50">
        <v>4701</v>
      </c>
      <c r="U303" s="50">
        <v>3917</v>
      </c>
      <c r="V303" s="50">
        <v>2448</v>
      </c>
      <c r="W303" s="50">
        <v>1210</v>
      </c>
      <c r="X303" s="50">
        <v>408</v>
      </c>
      <c r="Y303" s="50">
        <v>74</v>
      </c>
      <c r="Z303" s="50">
        <v>9</v>
      </c>
      <c r="AA303" s="50">
        <v>0</v>
      </c>
      <c r="AB303" s="50">
        <v>0</v>
      </c>
      <c r="AC303" s="50">
        <v>9</v>
      </c>
      <c r="AD303" s="50">
        <v>7521</v>
      </c>
      <c r="AE303" s="50">
        <v>37631</v>
      </c>
      <c r="AF303" s="50">
        <v>16752</v>
      </c>
      <c r="AG303" s="50">
        <v>12.1</v>
      </c>
      <c r="AH303" s="50">
        <v>60.8</v>
      </c>
      <c r="AI303" s="50">
        <v>27.1</v>
      </c>
      <c r="AJ303" s="48">
        <v>46</v>
      </c>
      <c r="AK303" s="50">
        <v>0</v>
      </c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48"/>
      <c r="ES303" s="50"/>
    </row>
    <row r="304" spans="1:149" x14ac:dyDescent="0.15">
      <c r="A304" s="44" t="s">
        <v>803</v>
      </c>
      <c r="B304" s="44" t="s">
        <v>237</v>
      </c>
      <c r="C304" s="44" t="s">
        <v>413</v>
      </c>
      <c r="D304">
        <v>2</v>
      </c>
      <c r="E304" s="50">
        <v>68275</v>
      </c>
      <c r="F304" s="50">
        <v>2151</v>
      </c>
      <c r="G304" s="50">
        <v>2417</v>
      </c>
      <c r="H304" s="50">
        <v>2506</v>
      </c>
      <c r="I304" s="50">
        <v>2983</v>
      </c>
      <c r="J304" s="50">
        <v>3560</v>
      </c>
      <c r="K304" s="50">
        <v>3318</v>
      </c>
      <c r="L304" s="50">
        <v>3307</v>
      </c>
      <c r="M304" s="50">
        <v>3749</v>
      </c>
      <c r="N304" s="50">
        <v>4476</v>
      </c>
      <c r="O304" s="50">
        <v>5524</v>
      </c>
      <c r="P304" s="50">
        <v>4709</v>
      </c>
      <c r="Q304" s="50">
        <v>3853</v>
      </c>
      <c r="R304" s="50">
        <v>3344</v>
      </c>
      <c r="S304" s="50">
        <v>4605</v>
      </c>
      <c r="T304" s="50">
        <v>5678</v>
      </c>
      <c r="U304" s="50">
        <v>5108</v>
      </c>
      <c r="V304" s="50">
        <v>3269</v>
      </c>
      <c r="W304" s="50">
        <v>2193</v>
      </c>
      <c r="X304" s="50">
        <v>1108</v>
      </c>
      <c r="Y304" s="50">
        <v>352</v>
      </c>
      <c r="Z304" s="50">
        <v>64</v>
      </c>
      <c r="AA304" s="50">
        <v>1</v>
      </c>
      <c r="AB304" s="50">
        <v>0</v>
      </c>
      <c r="AC304" s="50">
        <v>65</v>
      </c>
      <c r="AD304" s="50">
        <v>7074</v>
      </c>
      <c r="AE304" s="50">
        <v>38823</v>
      </c>
      <c r="AF304" s="50">
        <v>22378</v>
      </c>
      <c r="AG304" s="50">
        <v>10.4</v>
      </c>
      <c r="AH304" s="50">
        <v>56.9</v>
      </c>
      <c r="AI304" s="50">
        <v>32.799999999999997</v>
      </c>
      <c r="AJ304" s="48">
        <v>49</v>
      </c>
      <c r="AK304" s="50">
        <v>0</v>
      </c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48"/>
      <c r="ES304" s="50"/>
    </row>
    <row r="305" spans="1:149" x14ac:dyDescent="0.15">
      <c r="A305" s="44" t="s">
        <v>238</v>
      </c>
      <c r="B305" s="44" t="s">
        <v>239</v>
      </c>
      <c r="C305" s="44" t="s">
        <v>508</v>
      </c>
      <c r="D305">
        <v>0</v>
      </c>
      <c r="E305" s="50">
        <v>36673</v>
      </c>
      <c r="F305" s="50">
        <v>1445</v>
      </c>
      <c r="G305" s="50">
        <v>1524</v>
      </c>
      <c r="H305" s="50">
        <v>1291</v>
      </c>
      <c r="I305" s="50">
        <v>1497</v>
      </c>
      <c r="J305" s="50">
        <v>1841</v>
      </c>
      <c r="K305" s="50">
        <v>1876</v>
      </c>
      <c r="L305" s="50">
        <v>2091</v>
      </c>
      <c r="M305" s="50">
        <v>2249</v>
      </c>
      <c r="N305" s="50">
        <v>2557</v>
      </c>
      <c r="O305" s="50">
        <v>3088</v>
      </c>
      <c r="P305" s="50">
        <v>2537</v>
      </c>
      <c r="Q305" s="50">
        <v>2057</v>
      </c>
      <c r="R305" s="50">
        <v>1812</v>
      </c>
      <c r="S305" s="50">
        <v>2215</v>
      </c>
      <c r="T305" s="50">
        <v>2854</v>
      </c>
      <c r="U305" s="50">
        <v>2590</v>
      </c>
      <c r="V305" s="50">
        <v>1612</v>
      </c>
      <c r="W305" s="50">
        <v>981</v>
      </c>
      <c r="X305" s="50">
        <v>420</v>
      </c>
      <c r="Y305" s="50">
        <v>113</v>
      </c>
      <c r="Z305" s="50">
        <v>23</v>
      </c>
      <c r="AA305" s="50">
        <v>0</v>
      </c>
      <c r="AB305" s="50">
        <v>0</v>
      </c>
      <c r="AC305" s="50">
        <v>23</v>
      </c>
      <c r="AD305" s="50">
        <v>4260</v>
      </c>
      <c r="AE305" s="50">
        <v>21605</v>
      </c>
      <c r="AF305" s="50">
        <v>10808</v>
      </c>
      <c r="AG305" s="50">
        <v>11.6</v>
      </c>
      <c r="AH305" s="50">
        <v>58.9</v>
      </c>
      <c r="AI305" s="50">
        <v>29.5</v>
      </c>
      <c r="AJ305" s="48">
        <v>47.2</v>
      </c>
      <c r="AK305" s="50">
        <v>104</v>
      </c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48"/>
      <c r="ES305" s="50"/>
    </row>
    <row r="306" spans="1:149" x14ac:dyDescent="0.15">
      <c r="A306" s="44" t="s">
        <v>238</v>
      </c>
      <c r="B306" s="44" t="s">
        <v>239</v>
      </c>
      <c r="C306" s="44" t="s">
        <v>508</v>
      </c>
      <c r="D306">
        <v>1</v>
      </c>
      <c r="E306" s="50">
        <v>17048</v>
      </c>
      <c r="F306" s="50">
        <v>754</v>
      </c>
      <c r="G306" s="50">
        <v>772</v>
      </c>
      <c r="H306" s="50">
        <v>647</v>
      </c>
      <c r="I306" s="50">
        <v>753</v>
      </c>
      <c r="J306" s="50">
        <v>864</v>
      </c>
      <c r="K306" s="50">
        <v>892</v>
      </c>
      <c r="L306" s="50">
        <v>985</v>
      </c>
      <c r="M306" s="50">
        <v>1067</v>
      </c>
      <c r="N306" s="50">
        <v>1236</v>
      </c>
      <c r="O306" s="50">
        <v>1478</v>
      </c>
      <c r="P306" s="50">
        <v>1246</v>
      </c>
      <c r="Q306" s="50">
        <v>969</v>
      </c>
      <c r="R306" s="50">
        <v>886</v>
      </c>
      <c r="S306" s="50">
        <v>1003</v>
      </c>
      <c r="T306" s="50">
        <v>1235</v>
      </c>
      <c r="U306" s="50">
        <v>1091</v>
      </c>
      <c r="V306" s="50">
        <v>692</v>
      </c>
      <c r="W306" s="50">
        <v>331</v>
      </c>
      <c r="X306" s="50">
        <v>121</v>
      </c>
      <c r="Y306" s="50">
        <v>23</v>
      </c>
      <c r="Z306" s="50">
        <v>3</v>
      </c>
      <c r="AA306" s="50">
        <v>0</v>
      </c>
      <c r="AB306" s="50">
        <v>0</v>
      </c>
      <c r="AC306" s="50">
        <v>3</v>
      </c>
      <c r="AD306" s="50">
        <v>2173</v>
      </c>
      <c r="AE306" s="50">
        <v>10376</v>
      </c>
      <c r="AF306" s="50">
        <v>4499</v>
      </c>
      <c r="AG306" s="50">
        <v>12.7</v>
      </c>
      <c r="AH306" s="50">
        <v>60.9</v>
      </c>
      <c r="AI306" s="50">
        <v>26.4</v>
      </c>
      <c r="AJ306" s="48">
        <v>45.6</v>
      </c>
      <c r="AK306" s="50">
        <v>0</v>
      </c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48"/>
      <c r="ES306" s="50"/>
    </row>
    <row r="307" spans="1:149" x14ac:dyDescent="0.15">
      <c r="A307" s="44" t="s">
        <v>238</v>
      </c>
      <c r="B307" s="44" t="s">
        <v>239</v>
      </c>
      <c r="C307" s="44" t="s">
        <v>508</v>
      </c>
      <c r="D307">
        <v>2</v>
      </c>
      <c r="E307" s="50">
        <v>19625</v>
      </c>
      <c r="F307" s="50">
        <v>691</v>
      </c>
      <c r="G307" s="50">
        <v>752</v>
      </c>
      <c r="H307" s="50">
        <v>644</v>
      </c>
      <c r="I307" s="50">
        <v>744</v>
      </c>
      <c r="J307" s="50">
        <v>977</v>
      </c>
      <c r="K307" s="50">
        <v>984</v>
      </c>
      <c r="L307" s="50">
        <v>1106</v>
      </c>
      <c r="M307" s="50">
        <v>1182</v>
      </c>
      <c r="N307" s="50">
        <v>1321</v>
      </c>
      <c r="O307" s="50">
        <v>1610</v>
      </c>
      <c r="P307" s="50">
        <v>1291</v>
      </c>
      <c r="Q307" s="50">
        <v>1088</v>
      </c>
      <c r="R307" s="50">
        <v>926</v>
      </c>
      <c r="S307" s="50">
        <v>1212</v>
      </c>
      <c r="T307" s="50">
        <v>1619</v>
      </c>
      <c r="U307" s="50">
        <v>1499</v>
      </c>
      <c r="V307" s="50">
        <v>920</v>
      </c>
      <c r="W307" s="50">
        <v>650</v>
      </c>
      <c r="X307" s="50">
        <v>299</v>
      </c>
      <c r="Y307" s="50">
        <v>90</v>
      </c>
      <c r="Z307" s="50">
        <v>20</v>
      </c>
      <c r="AA307" s="50">
        <v>0</v>
      </c>
      <c r="AB307" s="50">
        <v>0</v>
      </c>
      <c r="AC307" s="50">
        <v>20</v>
      </c>
      <c r="AD307" s="50">
        <v>2087</v>
      </c>
      <c r="AE307" s="50">
        <v>11229</v>
      </c>
      <c r="AF307" s="50">
        <v>6309</v>
      </c>
      <c r="AG307" s="50">
        <v>10.6</v>
      </c>
      <c r="AH307" s="50">
        <v>57.2</v>
      </c>
      <c r="AI307" s="50">
        <v>32.1</v>
      </c>
      <c r="AJ307" s="48">
        <v>48.6</v>
      </c>
      <c r="AK307" s="50">
        <v>0</v>
      </c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48"/>
      <c r="ES307" s="50"/>
    </row>
    <row r="308" spans="1:149" x14ac:dyDescent="0.15">
      <c r="A308" s="44" t="s">
        <v>240</v>
      </c>
      <c r="B308" s="44" t="s">
        <v>241</v>
      </c>
      <c r="C308" s="44" t="s">
        <v>509</v>
      </c>
      <c r="D308">
        <v>0</v>
      </c>
      <c r="E308" s="50">
        <v>19995</v>
      </c>
      <c r="F308" s="50">
        <v>630</v>
      </c>
      <c r="G308" s="50">
        <v>692</v>
      </c>
      <c r="H308" s="50">
        <v>785</v>
      </c>
      <c r="I308" s="50">
        <v>846</v>
      </c>
      <c r="J308" s="50">
        <v>1006</v>
      </c>
      <c r="K308" s="50">
        <v>933</v>
      </c>
      <c r="L308" s="50">
        <v>911</v>
      </c>
      <c r="M308" s="50">
        <v>1075</v>
      </c>
      <c r="N308" s="50">
        <v>1343</v>
      </c>
      <c r="O308" s="50">
        <v>1573</v>
      </c>
      <c r="P308" s="50">
        <v>1484</v>
      </c>
      <c r="Q308" s="50">
        <v>1219</v>
      </c>
      <c r="R308" s="50">
        <v>1072</v>
      </c>
      <c r="S308" s="50">
        <v>1319</v>
      </c>
      <c r="T308" s="50">
        <v>1534</v>
      </c>
      <c r="U308" s="50">
        <v>1526</v>
      </c>
      <c r="V308" s="50">
        <v>1030</v>
      </c>
      <c r="W308" s="50">
        <v>640</v>
      </c>
      <c r="X308" s="50">
        <v>267</v>
      </c>
      <c r="Y308" s="50">
        <v>95</v>
      </c>
      <c r="Z308" s="50">
        <v>14</v>
      </c>
      <c r="AA308" s="50">
        <v>1</v>
      </c>
      <c r="AB308" s="50">
        <v>0</v>
      </c>
      <c r="AC308" s="50">
        <v>15</v>
      </c>
      <c r="AD308" s="50">
        <v>2107</v>
      </c>
      <c r="AE308" s="50">
        <v>11462</v>
      </c>
      <c r="AF308" s="50">
        <v>6426</v>
      </c>
      <c r="AG308" s="50">
        <v>10.5</v>
      </c>
      <c r="AH308" s="50">
        <v>57.3</v>
      </c>
      <c r="AI308" s="50">
        <v>32.1</v>
      </c>
      <c r="AJ308" s="48">
        <v>49</v>
      </c>
      <c r="AK308" s="50">
        <v>105</v>
      </c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48"/>
      <c r="ES308" s="50"/>
    </row>
    <row r="309" spans="1:149" x14ac:dyDescent="0.15">
      <c r="A309" s="44" t="s">
        <v>240</v>
      </c>
      <c r="B309" s="44" t="s">
        <v>241</v>
      </c>
      <c r="C309" s="44" t="s">
        <v>509</v>
      </c>
      <c r="D309">
        <v>1</v>
      </c>
      <c r="E309" s="50">
        <v>9638</v>
      </c>
      <c r="F309" s="50">
        <v>330</v>
      </c>
      <c r="G309" s="50">
        <v>348</v>
      </c>
      <c r="H309" s="50">
        <v>392</v>
      </c>
      <c r="I309" s="50">
        <v>431</v>
      </c>
      <c r="J309" s="50">
        <v>503</v>
      </c>
      <c r="K309" s="50">
        <v>476</v>
      </c>
      <c r="L309" s="50">
        <v>484</v>
      </c>
      <c r="M309" s="50">
        <v>522</v>
      </c>
      <c r="N309" s="50">
        <v>694</v>
      </c>
      <c r="O309" s="50">
        <v>787</v>
      </c>
      <c r="P309" s="50">
        <v>733</v>
      </c>
      <c r="Q309" s="50">
        <v>640</v>
      </c>
      <c r="R309" s="50">
        <v>547</v>
      </c>
      <c r="S309" s="50">
        <v>643</v>
      </c>
      <c r="T309" s="50">
        <v>701</v>
      </c>
      <c r="U309" s="50">
        <v>661</v>
      </c>
      <c r="V309" s="50">
        <v>433</v>
      </c>
      <c r="W309" s="50">
        <v>227</v>
      </c>
      <c r="X309" s="50">
        <v>70</v>
      </c>
      <c r="Y309" s="50">
        <v>16</v>
      </c>
      <c r="Z309" s="50">
        <v>0</v>
      </c>
      <c r="AA309" s="50">
        <v>0</v>
      </c>
      <c r="AB309" s="50">
        <v>0</v>
      </c>
      <c r="AC309" s="50">
        <v>0</v>
      </c>
      <c r="AD309" s="50">
        <v>1070</v>
      </c>
      <c r="AE309" s="50">
        <v>5817</v>
      </c>
      <c r="AF309" s="50">
        <v>2751</v>
      </c>
      <c r="AG309" s="50">
        <v>11.1</v>
      </c>
      <c r="AH309" s="50">
        <v>60.4</v>
      </c>
      <c r="AI309" s="50">
        <v>28.5</v>
      </c>
      <c r="AJ309" s="48">
        <v>47.3</v>
      </c>
      <c r="AK309" s="50">
        <v>0</v>
      </c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48"/>
      <c r="ES309" s="50"/>
    </row>
    <row r="310" spans="1:149" x14ac:dyDescent="0.15">
      <c r="A310" s="44" t="s">
        <v>240</v>
      </c>
      <c r="B310" s="44" t="s">
        <v>241</v>
      </c>
      <c r="C310" s="44" t="s">
        <v>509</v>
      </c>
      <c r="D310">
        <v>2</v>
      </c>
      <c r="E310" s="50">
        <v>10357</v>
      </c>
      <c r="F310" s="50">
        <v>300</v>
      </c>
      <c r="G310" s="50">
        <v>344</v>
      </c>
      <c r="H310" s="50">
        <v>393</v>
      </c>
      <c r="I310" s="50">
        <v>415</v>
      </c>
      <c r="J310" s="50">
        <v>503</v>
      </c>
      <c r="K310" s="50">
        <v>457</v>
      </c>
      <c r="L310" s="50">
        <v>427</v>
      </c>
      <c r="M310" s="50">
        <v>553</v>
      </c>
      <c r="N310" s="50">
        <v>649</v>
      </c>
      <c r="O310" s="50">
        <v>786</v>
      </c>
      <c r="P310" s="50">
        <v>751</v>
      </c>
      <c r="Q310" s="50">
        <v>579</v>
      </c>
      <c r="R310" s="50">
        <v>525</v>
      </c>
      <c r="S310" s="50">
        <v>676</v>
      </c>
      <c r="T310" s="50">
        <v>833</v>
      </c>
      <c r="U310" s="50">
        <v>865</v>
      </c>
      <c r="V310" s="50">
        <v>597</v>
      </c>
      <c r="W310" s="50">
        <v>413</v>
      </c>
      <c r="X310" s="50">
        <v>197</v>
      </c>
      <c r="Y310" s="50">
        <v>79</v>
      </c>
      <c r="Z310" s="50">
        <v>14</v>
      </c>
      <c r="AA310" s="50">
        <v>1</v>
      </c>
      <c r="AB310" s="50">
        <v>0</v>
      </c>
      <c r="AC310" s="50">
        <v>15</v>
      </c>
      <c r="AD310" s="50">
        <v>1037</v>
      </c>
      <c r="AE310" s="50">
        <v>5645</v>
      </c>
      <c r="AF310" s="50">
        <v>3675</v>
      </c>
      <c r="AG310" s="50">
        <v>10</v>
      </c>
      <c r="AH310" s="50">
        <v>54.5</v>
      </c>
      <c r="AI310" s="50">
        <v>35.5</v>
      </c>
      <c r="AJ310" s="48">
        <v>50.7</v>
      </c>
      <c r="AK310" s="50">
        <v>0</v>
      </c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48"/>
      <c r="ES310" s="50"/>
    </row>
    <row r="311" spans="1:149" x14ac:dyDescent="0.15">
      <c r="A311" s="44" t="s">
        <v>242</v>
      </c>
      <c r="B311" s="44" t="s">
        <v>243</v>
      </c>
      <c r="C311" s="44" t="s">
        <v>510</v>
      </c>
      <c r="D311">
        <v>0</v>
      </c>
      <c r="E311" s="50">
        <v>28537</v>
      </c>
      <c r="F311" s="50">
        <v>922</v>
      </c>
      <c r="G311" s="50">
        <v>1096</v>
      </c>
      <c r="H311" s="50">
        <v>1144</v>
      </c>
      <c r="I311" s="50">
        <v>1303</v>
      </c>
      <c r="J311" s="50">
        <v>1532</v>
      </c>
      <c r="K311" s="50">
        <v>1418</v>
      </c>
      <c r="L311" s="50">
        <v>1367</v>
      </c>
      <c r="M311" s="50">
        <v>1604</v>
      </c>
      <c r="N311" s="50">
        <v>1934</v>
      </c>
      <c r="O311" s="50">
        <v>2396</v>
      </c>
      <c r="P311" s="50">
        <v>2004</v>
      </c>
      <c r="Q311" s="50">
        <v>1748</v>
      </c>
      <c r="R311" s="50">
        <v>1515</v>
      </c>
      <c r="S311" s="50">
        <v>2013</v>
      </c>
      <c r="T311" s="50">
        <v>2331</v>
      </c>
      <c r="U311" s="50">
        <v>1830</v>
      </c>
      <c r="V311" s="50">
        <v>1186</v>
      </c>
      <c r="W311" s="50">
        <v>740</v>
      </c>
      <c r="X311" s="50">
        <v>345</v>
      </c>
      <c r="Y311" s="50">
        <v>92</v>
      </c>
      <c r="Z311" s="50">
        <v>17</v>
      </c>
      <c r="AA311" s="50">
        <v>0</v>
      </c>
      <c r="AB311" s="50">
        <v>0</v>
      </c>
      <c r="AC311" s="50">
        <v>17</v>
      </c>
      <c r="AD311" s="50">
        <v>3162</v>
      </c>
      <c r="AE311" s="50">
        <v>16821</v>
      </c>
      <c r="AF311" s="50">
        <v>8554</v>
      </c>
      <c r="AG311" s="50">
        <v>11.1</v>
      </c>
      <c r="AH311" s="50">
        <v>58.9</v>
      </c>
      <c r="AI311" s="50">
        <v>30</v>
      </c>
      <c r="AJ311" s="48">
        <v>47.6</v>
      </c>
      <c r="AK311" s="50">
        <v>104</v>
      </c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48"/>
      <c r="ES311" s="50"/>
    </row>
    <row r="312" spans="1:149" x14ac:dyDescent="0.15">
      <c r="A312" s="44" t="s">
        <v>242</v>
      </c>
      <c r="B312" s="44" t="s">
        <v>243</v>
      </c>
      <c r="C312" s="44" t="s">
        <v>510</v>
      </c>
      <c r="D312">
        <v>1</v>
      </c>
      <c r="E312" s="50">
        <v>13739</v>
      </c>
      <c r="F312" s="50">
        <v>475</v>
      </c>
      <c r="G312" s="50">
        <v>557</v>
      </c>
      <c r="H312" s="50">
        <v>600</v>
      </c>
      <c r="I312" s="50">
        <v>671</v>
      </c>
      <c r="J312" s="50">
        <v>711</v>
      </c>
      <c r="K312" s="50">
        <v>704</v>
      </c>
      <c r="L312" s="50">
        <v>703</v>
      </c>
      <c r="M312" s="50">
        <v>794</v>
      </c>
      <c r="N312" s="50">
        <v>967</v>
      </c>
      <c r="O312" s="50">
        <v>1202</v>
      </c>
      <c r="P312" s="50">
        <v>989</v>
      </c>
      <c r="Q312" s="50">
        <v>866</v>
      </c>
      <c r="R312" s="50">
        <v>741</v>
      </c>
      <c r="S312" s="50">
        <v>932</v>
      </c>
      <c r="T312" s="50">
        <v>1094</v>
      </c>
      <c r="U312" s="50">
        <v>818</v>
      </c>
      <c r="V312" s="50">
        <v>520</v>
      </c>
      <c r="W312" s="50">
        <v>281</v>
      </c>
      <c r="X312" s="50">
        <v>96</v>
      </c>
      <c r="Y312" s="50">
        <v>16</v>
      </c>
      <c r="Z312" s="50">
        <v>2</v>
      </c>
      <c r="AA312" s="50">
        <v>0</v>
      </c>
      <c r="AB312" s="50">
        <v>0</v>
      </c>
      <c r="AC312" s="50">
        <v>2</v>
      </c>
      <c r="AD312" s="50">
        <v>1632</v>
      </c>
      <c r="AE312" s="50">
        <v>8348</v>
      </c>
      <c r="AF312" s="50">
        <v>3759</v>
      </c>
      <c r="AG312" s="50">
        <v>11.9</v>
      </c>
      <c r="AH312" s="50">
        <v>60.8</v>
      </c>
      <c r="AI312" s="50">
        <v>27.4</v>
      </c>
      <c r="AJ312" s="48">
        <v>46.2</v>
      </c>
      <c r="AK312" s="50">
        <v>0</v>
      </c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48"/>
      <c r="ES312" s="50"/>
    </row>
    <row r="313" spans="1:149" x14ac:dyDescent="0.15">
      <c r="A313" s="44" t="s">
        <v>242</v>
      </c>
      <c r="B313" s="44" t="s">
        <v>243</v>
      </c>
      <c r="C313" s="44" t="s">
        <v>510</v>
      </c>
      <c r="D313">
        <v>2</v>
      </c>
      <c r="E313" s="50">
        <v>14798</v>
      </c>
      <c r="F313" s="50">
        <v>447</v>
      </c>
      <c r="G313" s="50">
        <v>539</v>
      </c>
      <c r="H313" s="50">
        <v>544</v>
      </c>
      <c r="I313" s="50">
        <v>632</v>
      </c>
      <c r="J313" s="50">
        <v>821</v>
      </c>
      <c r="K313" s="50">
        <v>714</v>
      </c>
      <c r="L313" s="50">
        <v>664</v>
      </c>
      <c r="M313" s="50">
        <v>810</v>
      </c>
      <c r="N313" s="50">
        <v>967</v>
      </c>
      <c r="O313" s="50">
        <v>1194</v>
      </c>
      <c r="P313" s="50">
        <v>1015</v>
      </c>
      <c r="Q313" s="50">
        <v>882</v>
      </c>
      <c r="R313" s="50">
        <v>774</v>
      </c>
      <c r="S313" s="50">
        <v>1081</v>
      </c>
      <c r="T313" s="50">
        <v>1237</v>
      </c>
      <c r="U313" s="50">
        <v>1012</v>
      </c>
      <c r="V313" s="50">
        <v>666</v>
      </c>
      <c r="W313" s="50">
        <v>459</v>
      </c>
      <c r="X313" s="50">
        <v>249</v>
      </c>
      <c r="Y313" s="50">
        <v>76</v>
      </c>
      <c r="Z313" s="50">
        <v>15</v>
      </c>
      <c r="AA313" s="50">
        <v>0</v>
      </c>
      <c r="AB313" s="50">
        <v>0</v>
      </c>
      <c r="AC313" s="50">
        <v>15</v>
      </c>
      <c r="AD313" s="50">
        <v>1530</v>
      </c>
      <c r="AE313" s="50">
        <v>8473</v>
      </c>
      <c r="AF313" s="50">
        <v>4795</v>
      </c>
      <c r="AG313" s="50">
        <v>10.3</v>
      </c>
      <c r="AH313" s="50">
        <v>57.3</v>
      </c>
      <c r="AI313" s="50">
        <v>32.4</v>
      </c>
      <c r="AJ313" s="48">
        <v>48.9</v>
      </c>
      <c r="AK313" s="50">
        <v>0</v>
      </c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48"/>
      <c r="ES313" s="50"/>
    </row>
    <row r="314" spans="1:149" x14ac:dyDescent="0.15">
      <c r="A314" s="44" t="s">
        <v>244</v>
      </c>
      <c r="B314" s="44" t="s">
        <v>245</v>
      </c>
      <c r="C314" s="44" t="s">
        <v>511</v>
      </c>
      <c r="D314">
        <v>0</v>
      </c>
      <c r="E314" s="50">
        <v>20964</v>
      </c>
      <c r="F314" s="50">
        <v>747</v>
      </c>
      <c r="G314" s="50">
        <v>713</v>
      </c>
      <c r="H314" s="50">
        <v>830</v>
      </c>
      <c r="I314" s="50">
        <v>1045</v>
      </c>
      <c r="J314" s="50">
        <v>1208</v>
      </c>
      <c r="K314" s="50">
        <v>1192</v>
      </c>
      <c r="L314" s="50">
        <v>1063</v>
      </c>
      <c r="M314" s="50">
        <v>1133</v>
      </c>
      <c r="N314" s="50">
        <v>1435</v>
      </c>
      <c r="O314" s="50">
        <v>1778</v>
      </c>
      <c r="P314" s="50">
        <v>1547</v>
      </c>
      <c r="Q314" s="50">
        <v>1265</v>
      </c>
      <c r="R314" s="50">
        <v>1081</v>
      </c>
      <c r="S314" s="50">
        <v>1486</v>
      </c>
      <c r="T314" s="50">
        <v>1608</v>
      </c>
      <c r="U314" s="50">
        <v>1313</v>
      </c>
      <c r="V314" s="50">
        <v>780</v>
      </c>
      <c r="W314" s="50">
        <v>455</v>
      </c>
      <c r="X314" s="50">
        <v>218</v>
      </c>
      <c r="Y314" s="50">
        <v>55</v>
      </c>
      <c r="Z314" s="50">
        <v>12</v>
      </c>
      <c r="AA314" s="50">
        <v>0</v>
      </c>
      <c r="AB314" s="50">
        <v>0</v>
      </c>
      <c r="AC314" s="50">
        <v>12</v>
      </c>
      <c r="AD314" s="50">
        <v>2290</v>
      </c>
      <c r="AE314" s="50">
        <v>12747</v>
      </c>
      <c r="AF314" s="50">
        <v>5927</v>
      </c>
      <c r="AG314" s="50">
        <v>10.9</v>
      </c>
      <c r="AH314" s="50">
        <v>60.8</v>
      </c>
      <c r="AI314" s="50">
        <v>28.3</v>
      </c>
      <c r="AJ314" s="48">
        <v>46.7</v>
      </c>
      <c r="AK314" s="50">
        <v>103</v>
      </c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48"/>
      <c r="ES314" s="50"/>
    </row>
    <row r="315" spans="1:149" x14ac:dyDescent="0.15">
      <c r="A315" s="44" t="s">
        <v>244</v>
      </c>
      <c r="B315" s="44" t="s">
        <v>245</v>
      </c>
      <c r="C315" s="44" t="s">
        <v>511</v>
      </c>
      <c r="D315">
        <v>1</v>
      </c>
      <c r="E315" s="50">
        <v>9881</v>
      </c>
      <c r="F315" s="50">
        <v>398</v>
      </c>
      <c r="G315" s="50">
        <v>350</v>
      </c>
      <c r="H315" s="50">
        <v>422</v>
      </c>
      <c r="I315" s="50">
        <v>500</v>
      </c>
      <c r="J315" s="50">
        <v>571</v>
      </c>
      <c r="K315" s="50">
        <v>573</v>
      </c>
      <c r="L315" s="50">
        <v>529</v>
      </c>
      <c r="M315" s="50">
        <v>537</v>
      </c>
      <c r="N315" s="50">
        <v>718</v>
      </c>
      <c r="O315" s="50">
        <v>871</v>
      </c>
      <c r="P315" s="50">
        <v>758</v>
      </c>
      <c r="Q315" s="50">
        <v>603</v>
      </c>
      <c r="R315" s="50">
        <v>530</v>
      </c>
      <c r="S315" s="50">
        <v>674</v>
      </c>
      <c r="T315" s="50">
        <v>743</v>
      </c>
      <c r="U315" s="50">
        <v>558</v>
      </c>
      <c r="V315" s="50">
        <v>315</v>
      </c>
      <c r="W315" s="50">
        <v>161</v>
      </c>
      <c r="X315" s="50">
        <v>59</v>
      </c>
      <c r="Y315" s="50">
        <v>9</v>
      </c>
      <c r="Z315" s="50">
        <v>2</v>
      </c>
      <c r="AA315" s="50">
        <v>0</v>
      </c>
      <c r="AB315" s="50">
        <v>0</v>
      </c>
      <c r="AC315" s="50">
        <v>2</v>
      </c>
      <c r="AD315" s="50">
        <v>1170</v>
      </c>
      <c r="AE315" s="50">
        <v>6190</v>
      </c>
      <c r="AF315" s="50">
        <v>2521</v>
      </c>
      <c r="AG315" s="50">
        <v>11.8</v>
      </c>
      <c r="AH315" s="50">
        <v>62.6</v>
      </c>
      <c r="AI315" s="50">
        <v>25.5</v>
      </c>
      <c r="AJ315" s="48">
        <v>45.2</v>
      </c>
      <c r="AK315" s="50">
        <v>0</v>
      </c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48"/>
      <c r="ES315" s="50"/>
    </row>
    <row r="316" spans="1:149" x14ac:dyDescent="0.15">
      <c r="A316" s="44" t="s">
        <v>244</v>
      </c>
      <c r="B316" s="44" t="s">
        <v>245</v>
      </c>
      <c r="C316" s="44" t="s">
        <v>511</v>
      </c>
      <c r="D316">
        <v>2</v>
      </c>
      <c r="E316" s="50">
        <v>11083</v>
      </c>
      <c r="F316" s="50">
        <v>349</v>
      </c>
      <c r="G316" s="50">
        <v>363</v>
      </c>
      <c r="H316" s="50">
        <v>408</v>
      </c>
      <c r="I316" s="50">
        <v>545</v>
      </c>
      <c r="J316" s="50">
        <v>637</v>
      </c>
      <c r="K316" s="50">
        <v>619</v>
      </c>
      <c r="L316" s="50">
        <v>534</v>
      </c>
      <c r="M316" s="50">
        <v>596</v>
      </c>
      <c r="N316" s="50">
        <v>717</v>
      </c>
      <c r="O316" s="50">
        <v>907</v>
      </c>
      <c r="P316" s="50">
        <v>789</v>
      </c>
      <c r="Q316" s="50">
        <v>662</v>
      </c>
      <c r="R316" s="50">
        <v>551</v>
      </c>
      <c r="S316" s="50">
        <v>812</v>
      </c>
      <c r="T316" s="50">
        <v>865</v>
      </c>
      <c r="U316" s="50">
        <v>755</v>
      </c>
      <c r="V316" s="50">
        <v>465</v>
      </c>
      <c r="W316" s="50">
        <v>294</v>
      </c>
      <c r="X316" s="50">
        <v>159</v>
      </c>
      <c r="Y316" s="50">
        <v>46</v>
      </c>
      <c r="Z316" s="50">
        <v>10</v>
      </c>
      <c r="AA316" s="50">
        <v>0</v>
      </c>
      <c r="AB316" s="50">
        <v>0</v>
      </c>
      <c r="AC316" s="50">
        <v>10</v>
      </c>
      <c r="AD316" s="50">
        <v>1120</v>
      </c>
      <c r="AE316" s="50">
        <v>6557</v>
      </c>
      <c r="AF316" s="50">
        <v>3406</v>
      </c>
      <c r="AG316" s="50">
        <v>10.1</v>
      </c>
      <c r="AH316" s="50">
        <v>59.2</v>
      </c>
      <c r="AI316" s="50">
        <v>30.7</v>
      </c>
      <c r="AJ316" s="48">
        <v>47.9</v>
      </c>
      <c r="AK316" s="50">
        <v>0</v>
      </c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48"/>
      <c r="ES316" s="50"/>
    </row>
    <row r="317" spans="1:149" x14ac:dyDescent="0.15">
      <c r="A317" s="44" t="s">
        <v>246</v>
      </c>
      <c r="B317" s="44" t="s">
        <v>247</v>
      </c>
      <c r="C317" s="44" t="s">
        <v>512</v>
      </c>
      <c r="D317">
        <v>0</v>
      </c>
      <c r="E317" s="50">
        <v>24010</v>
      </c>
      <c r="F317" s="50">
        <v>792</v>
      </c>
      <c r="G317" s="50">
        <v>859</v>
      </c>
      <c r="H317" s="50">
        <v>1125</v>
      </c>
      <c r="I317" s="50">
        <v>1256</v>
      </c>
      <c r="J317" s="50">
        <v>1256</v>
      </c>
      <c r="K317" s="50">
        <v>1098</v>
      </c>
      <c r="L317" s="50">
        <v>1121</v>
      </c>
      <c r="M317" s="50">
        <v>1213</v>
      </c>
      <c r="N317" s="50">
        <v>1650</v>
      </c>
      <c r="O317" s="50">
        <v>2058</v>
      </c>
      <c r="P317" s="50">
        <v>1735</v>
      </c>
      <c r="Q317" s="50">
        <v>1318</v>
      </c>
      <c r="R317" s="50">
        <v>1114</v>
      </c>
      <c r="S317" s="50">
        <v>1557</v>
      </c>
      <c r="T317" s="50">
        <v>2052</v>
      </c>
      <c r="U317" s="50">
        <v>1766</v>
      </c>
      <c r="V317" s="50">
        <v>1109</v>
      </c>
      <c r="W317" s="50">
        <v>587</v>
      </c>
      <c r="X317" s="50">
        <v>266</v>
      </c>
      <c r="Y317" s="50">
        <v>71</v>
      </c>
      <c r="Z317" s="50">
        <v>7</v>
      </c>
      <c r="AA317" s="50">
        <v>0</v>
      </c>
      <c r="AB317" s="50">
        <v>0</v>
      </c>
      <c r="AC317" s="50">
        <v>7</v>
      </c>
      <c r="AD317" s="50">
        <v>2776</v>
      </c>
      <c r="AE317" s="50">
        <v>13819</v>
      </c>
      <c r="AF317" s="50">
        <v>7415</v>
      </c>
      <c r="AG317" s="50">
        <v>11.6</v>
      </c>
      <c r="AH317" s="50">
        <v>57.6</v>
      </c>
      <c r="AI317" s="50">
        <v>30.9</v>
      </c>
      <c r="AJ317" s="48">
        <v>47.6</v>
      </c>
      <c r="AK317" s="50">
        <v>104</v>
      </c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48"/>
      <c r="ES317" s="50"/>
    </row>
    <row r="318" spans="1:149" x14ac:dyDescent="0.15">
      <c r="A318" s="44" t="s">
        <v>246</v>
      </c>
      <c r="B318" s="44" t="s">
        <v>247</v>
      </c>
      <c r="C318" s="44" t="s">
        <v>512</v>
      </c>
      <c r="D318">
        <v>1</v>
      </c>
      <c r="E318" s="50">
        <v>11598</v>
      </c>
      <c r="F318" s="50">
        <v>428</v>
      </c>
      <c r="G318" s="50">
        <v>440</v>
      </c>
      <c r="H318" s="50">
        <v>608</v>
      </c>
      <c r="I318" s="50">
        <v>609</v>
      </c>
      <c r="J318" s="50">
        <v>634</v>
      </c>
      <c r="K318" s="50">
        <v>554</v>
      </c>
      <c r="L318" s="50">
        <v>545</v>
      </c>
      <c r="M318" s="50">
        <v>605</v>
      </c>
      <c r="N318" s="50">
        <v>828</v>
      </c>
      <c r="O318" s="50">
        <v>1031</v>
      </c>
      <c r="P318" s="50">
        <v>872</v>
      </c>
      <c r="Q318" s="50">
        <v>676</v>
      </c>
      <c r="R318" s="50">
        <v>546</v>
      </c>
      <c r="S318" s="50">
        <v>733</v>
      </c>
      <c r="T318" s="50">
        <v>928</v>
      </c>
      <c r="U318" s="50">
        <v>789</v>
      </c>
      <c r="V318" s="50">
        <v>488</v>
      </c>
      <c r="W318" s="50">
        <v>210</v>
      </c>
      <c r="X318" s="50">
        <v>62</v>
      </c>
      <c r="Y318" s="50">
        <v>10</v>
      </c>
      <c r="Z318" s="50">
        <v>2</v>
      </c>
      <c r="AA318" s="50">
        <v>0</v>
      </c>
      <c r="AB318" s="50">
        <v>0</v>
      </c>
      <c r="AC318" s="50">
        <v>2</v>
      </c>
      <c r="AD318" s="50">
        <v>1476</v>
      </c>
      <c r="AE318" s="50">
        <v>6900</v>
      </c>
      <c r="AF318" s="50">
        <v>3222</v>
      </c>
      <c r="AG318" s="50">
        <v>12.7</v>
      </c>
      <c r="AH318" s="50">
        <v>59.5</v>
      </c>
      <c r="AI318" s="50">
        <v>27.8</v>
      </c>
      <c r="AJ318" s="48">
        <v>45.9</v>
      </c>
      <c r="AK318" s="50">
        <v>0</v>
      </c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48"/>
      <c r="ES318" s="50"/>
    </row>
    <row r="319" spans="1:149" x14ac:dyDescent="0.15">
      <c r="A319" s="44" t="s">
        <v>246</v>
      </c>
      <c r="B319" s="44" t="s">
        <v>247</v>
      </c>
      <c r="C319" s="44" t="s">
        <v>512</v>
      </c>
      <c r="D319">
        <v>2</v>
      </c>
      <c r="E319" s="50">
        <v>12412</v>
      </c>
      <c r="F319" s="50">
        <v>364</v>
      </c>
      <c r="G319" s="50">
        <v>419</v>
      </c>
      <c r="H319" s="50">
        <v>517</v>
      </c>
      <c r="I319" s="50">
        <v>647</v>
      </c>
      <c r="J319" s="50">
        <v>622</v>
      </c>
      <c r="K319" s="50">
        <v>544</v>
      </c>
      <c r="L319" s="50">
        <v>576</v>
      </c>
      <c r="M319" s="50">
        <v>608</v>
      </c>
      <c r="N319" s="50">
        <v>822</v>
      </c>
      <c r="O319" s="50">
        <v>1027</v>
      </c>
      <c r="P319" s="50">
        <v>863</v>
      </c>
      <c r="Q319" s="50">
        <v>642</v>
      </c>
      <c r="R319" s="50">
        <v>568</v>
      </c>
      <c r="S319" s="50">
        <v>824</v>
      </c>
      <c r="T319" s="50">
        <v>1124</v>
      </c>
      <c r="U319" s="50">
        <v>977</v>
      </c>
      <c r="V319" s="50">
        <v>621</v>
      </c>
      <c r="W319" s="50">
        <v>377</v>
      </c>
      <c r="X319" s="50">
        <v>204</v>
      </c>
      <c r="Y319" s="50">
        <v>61</v>
      </c>
      <c r="Z319" s="50">
        <v>5</v>
      </c>
      <c r="AA319" s="50">
        <v>0</v>
      </c>
      <c r="AB319" s="50">
        <v>0</v>
      </c>
      <c r="AC319" s="50">
        <v>5</v>
      </c>
      <c r="AD319" s="50">
        <v>1300</v>
      </c>
      <c r="AE319" s="50">
        <v>6919</v>
      </c>
      <c r="AF319" s="50">
        <v>4193</v>
      </c>
      <c r="AG319" s="50">
        <v>10.5</v>
      </c>
      <c r="AH319" s="50">
        <v>55.7</v>
      </c>
      <c r="AI319" s="50">
        <v>33.799999999999997</v>
      </c>
      <c r="AJ319" s="48">
        <v>49.1</v>
      </c>
      <c r="AK319" s="50">
        <v>0</v>
      </c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48"/>
      <c r="ES319" s="50"/>
    </row>
    <row r="320" spans="1:149" x14ac:dyDescent="0.15">
      <c r="A320" s="44" t="s">
        <v>248</v>
      </c>
      <c r="B320" s="44" t="s">
        <v>249</v>
      </c>
      <c r="C320" s="44" t="s">
        <v>413</v>
      </c>
      <c r="D320">
        <v>0</v>
      </c>
      <c r="E320" s="50">
        <v>77240</v>
      </c>
      <c r="F320" s="50">
        <v>2899</v>
      </c>
      <c r="G320" s="50">
        <v>2680</v>
      </c>
      <c r="H320" s="50">
        <v>2460</v>
      </c>
      <c r="I320" s="50">
        <v>2710</v>
      </c>
      <c r="J320" s="50">
        <v>4652</v>
      </c>
      <c r="K320" s="50">
        <v>5789</v>
      </c>
      <c r="L320" s="50">
        <v>5975</v>
      </c>
      <c r="M320" s="50">
        <v>5878</v>
      </c>
      <c r="N320" s="50">
        <v>6164</v>
      </c>
      <c r="O320" s="50">
        <v>6261</v>
      </c>
      <c r="P320" s="50">
        <v>5211</v>
      </c>
      <c r="Q320" s="50">
        <v>4248</v>
      </c>
      <c r="R320" s="50">
        <v>3779</v>
      </c>
      <c r="S320" s="50">
        <v>3785</v>
      </c>
      <c r="T320" s="50">
        <v>4502</v>
      </c>
      <c r="U320" s="50">
        <v>3773</v>
      </c>
      <c r="V320" s="50">
        <v>2943</v>
      </c>
      <c r="W320" s="50">
        <v>2150</v>
      </c>
      <c r="X320" s="50">
        <v>1042</v>
      </c>
      <c r="Y320" s="50">
        <v>283</v>
      </c>
      <c r="Z320" s="50">
        <v>54</v>
      </c>
      <c r="AA320" s="50">
        <v>2</v>
      </c>
      <c r="AB320" s="50">
        <v>0</v>
      </c>
      <c r="AC320" s="50">
        <v>56</v>
      </c>
      <c r="AD320" s="50">
        <v>8039</v>
      </c>
      <c r="AE320" s="50">
        <v>50667</v>
      </c>
      <c r="AF320" s="50">
        <v>18534</v>
      </c>
      <c r="AG320" s="50">
        <v>10.4</v>
      </c>
      <c r="AH320" s="50">
        <v>65.599999999999994</v>
      </c>
      <c r="AI320" s="50">
        <v>24</v>
      </c>
      <c r="AJ320" s="48">
        <v>45.2</v>
      </c>
      <c r="AK320" s="50">
        <v>106</v>
      </c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48"/>
      <c r="ES320" s="50"/>
    </row>
    <row r="321" spans="1:149" x14ac:dyDescent="0.15">
      <c r="A321" s="44" t="s">
        <v>248</v>
      </c>
      <c r="B321" s="44" t="s">
        <v>249</v>
      </c>
      <c r="C321" s="44" t="s">
        <v>413</v>
      </c>
      <c r="D321">
        <v>1</v>
      </c>
      <c r="E321" s="50">
        <v>35796</v>
      </c>
      <c r="F321" s="50">
        <v>1486</v>
      </c>
      <c r="G321" s="50">
        <v>1386</v>
      </c>
      <c r="H321" s="50">
        <v>1312</v>
      </c>
      <c r="I321" s="50">
        <v>1379</v>
      </c>
      <c r="J321" s="50">
        <v>2131</v>
      </c>
      <c r="K321" s="50">
        <v>2766</v>
      </c>
      <c r="L321" s="50">
        <v>2809</v>
      </c>
      <c r="M321" s="50">
        <v>2712</v>
      </c>
      <c r="N321" s="50">
        <v>2925</v>
      </c>
      <c r="O321" s="50">
        <v>2978</v>
      </c>
      <c r="P321" s="50">
        <v>2493</v>
      </c>
      <c r="Q321" s="50">
        <v>2029</v>
      </c>
      <c r="R321" s="50">
        <v>1830</v>
      </c>
      <c r="S321" s="50">
        <v>1774</v>
      </c>
      <c r="T321" s="50">
        <v>2061</v>
      </c>
      <c r="U321" s="50">
        <v>1540</v>
      </c>
      <c r="V321" s="50">
        <v>1128</v>
      </c>
      <c r="W321" s="50">
        <v>709</v>
      </c>
      <c r="X321" s="50">
        <v>291</v>
      </c>
      <c r="Y321" s="50">
        <v>52</v>
      </c>
      <c r="Z321" s="50">
        <v>5</v>
      </c>
      <c r="AA321" s="50">
        <v>0</v>
      </c>
      <c r="AB321" s="50">
        <v>0</v>
      </c>
      <c r="AC321" s="50">
        <v>5</v>
      </c>
      <c r="AD321" s="50">
        <v>4184</v>
      </c>
      <c r="AE321" s="50">
        <v>24052</v>
      </c>
      <c r="AF321" s="50">
        <v>7560</v>
      </c>
      <c r="AG321" s="50">
        <v>11.7</v>
      </c>
      <c r="AH321" s="50">
        <v>67.2</v>
      </c>
      <c r="AI321" s="50">
        <v>21.1</v>
      </c>
      <c r="AJ321" s="48">
        <v>43.5</v>
      </c>
      <c r="AK321" s="50">
        <v>0</v>
      </c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48"/>
      <c r="ES321" s="50"/>
    </row>
    <row r="322" spans="1:149" x14ac:dyDescent="0.15">
      <c r="A322" s="44" t="s">
        <v>248</v>
      </c>
      <c r="B322" s="44" t="s">
        <v>249</v>
      </c>
      <c r="C322" s="44" t="s">
        <v>413</v>
      </c>
      <c r="D322">
        <v>2</v>
      </c>
      <c r="E322" s="50">
        <v>41444</v>
      </c>
      <c r="F322" s="50">
        <v>1413</v>
      </c>
      <c r="G322" s="50">
        <v>1294</v>
      </c>
      <c r="H322" s="50">
        <v>1148</v>
      </c>
      <c r="I322" s="50">
        <v>1331</v>
      </c>
      <c r="J322" s="50">
        <v>2521</v>
      </c>
      <c r="K322" s="50">
        <v>3023</v>
      </c>
      <c r="L322" s="50">
        <v>3166</v>
      </c>
      <c r="M322" s="50">
        <v>3166</v>
      </c>
      <c r="N322" s="50">
        <v>3239</v>
      </c>
      <c r="O322" s="50">
        <v>3283</v>
      </c>
      <c r="P322" s="50">
        <v>2718</v>
      </c>
      <c r="Q322" s="50">
        <v>2219</v>
      </c>
      <c r="R322" s="50">
        <v>1949</v>
      </c>
      <c r="S322" s="50">
        <v>2011</v>
      </c>
      <c r="T322" s="50">
        <v>2441</v>
      </c>
      <c r="U322" s="50">
        <v>2233</v>
      </c>
      <c r="V322" s="50">
        <v>1815</v>
      </c>
      <c r="W322" s="50">
        <v>1441</v>
      </c>
      <c r="X322" s="50">
        <v>751</v>
      </c>
      <c r="Y322" s="50">
        <v>231</v>
      </c>
      <c r="Z322" s="50">
        <v>49</v>
      </c>
      <c r="AA322" s="50">
        <v>2</v>
      </c>
      <c r="AB322" s="50">
        <v>0</v>
      </c>
      <c r="AC322" s="50">
        <v>51</v>
      </c>
      <c r="AD322" s="50">
        <v>3855</v>
      </c>
      <c r="AE322" s="50">
        <v>26615</v>
      </c>
      <c r="AF322" s="50">
        <v>10974</v>
      </c>
      <c r="AG322" s="50">
        <v>9.3000000000000007</v>
      </c>
      <c r="AH322" s="50">
        <v>64.2</v>
      </c>
      <c r="AI322" s="50">
        <v>26.5</v>
      </c>
      <c r="AJ322" s="48">
        <v>46.7</v>
      </c>
      <c r="AK322" s="50">
        <v>0</v>
      </c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48"/>
      <c r="ES322" s="50"/>
    </row>
    <row r="323" spans="1:149" x14ac:dyDescent="0.15">
      <c r="A323" s="44" t="s">
        <v>250</v>
      </c>
      <c r="B323" s="44" t="s">
        <v>251</v>
      </c>
      <c r="C323" s="44" t="s">
        <v>513</v>
      </c>
      <c r="D323">
        <v>0</v>
      </c>
      <c r="E323" s="50">
        <v>3932</v>
      </c>
      <c r="F323" s="50">
        <v>116</v>
      </c>
      <c r="G323" s="50">
        <v>78</v>
      </c>
      <c r="H323" s="50">
        <v>70</v>
      </c>
      <c r="I323" s="50">
        <v>106</v>
      </c>
      <c r="J323" s="50">
        <v>289</v>
      </c>
      <c r="K323" s="50">
        <v>397</v>
      </c>
      <c r="L323" s="50">
        <v>391</v>
      </c>
      <c r="M323" s="50">
        <v>354</v>
      </c>
      <c r="N323" s="50">
        <v>342</v>
      </c>
      <c r="O323" s="50">
        <v>262</v>
      </c>
      <c r="P323" s="50">
        <v>242</v>
      </c>
      <c r="Q323" s="50">
        <v>209</v>
      </c>
      <c r="R323" s="50">
        <v>198</v>
      </c>
      <c r="S323" s="50">
        <v>173</v>
      </c>
      <c r="T323" s="50">
        <v>193</v>
      </c>
      <c r="U323" s="50">
        <v>171</v>
      </c>
      <c r="V323" s="50">
        <v>135</v>
      </c>
      <c r="W323" s="50">
        <v>125</v>
      </c>
      <c r="X323" s="50">
        <v>58</v>
      </c>
      <c r="Y323" s="50">
        <v>20</v>
      </c>
      <c r="Z323" s="50">
        <v>3</v>
      </c>
      <c r="AA323" s="50">
        <v>0</v>
      </c>
      <c r="AB323" s="50">
        <v>0</v>
      </c>
      <c r="AC323" s="50">
        <v>3</v>
      </c>
      <c r="AD323" s="50">
        <v>264</v>
      </c>
      <c r="AE323" s="50">
        <v>2790</v>
      </c>
      <c r="AF323" s="50">
        <v>878</v>
      </c>
      <c r="AG323" s="50">
        <v>6.7</v>
      </c>
      <c r="AH323" s="50">
        <v>71</v>
      </c>
      <c r="AI323" s="50">
        <v>22.3</v>
      </c>
      <c r="AJ323" s="48">
        <v>45.2</v>
      </c>
      <c r="AK323" s="50">
        <v>101</v>
      </c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48"/>
      <c r="ES323" s="50"/>
    </row>
    <row r="324" spans="1:149" x14ac:dyDescent="0.15">
      <c r="A324" s="44" t="s">
        <v>250</v>
      </c>
      <c r="B324" s="44" t="s">
        <v>251</v>
      </c>
      <c r="C324" s="44" t="s">
        <v>513</v>
      </c>
      <c r="D324">
        <v>1</v>
      </c>
      <c r="E324" s="50">
        <v>1808</v>
      </c>
      <c r="F324" s="50">
        <v>69</v>
      </c>
      <c r="G324" s="50">
        <v>43</v>
      </c>
      <c r="H324" s="50">
        <v>42</v>
      </c>
      <c r="I324" s="50">
        <v>51</v>
      </c>
      <c r="J324" s="50">
        <v>131</v>
      </c>
      <c r="K324" s="50">
        <v>195</v>
      </c>
      <c r="L324" s="50">
        <v>170</v>
      </c>
      <c r="M324" s="50">
        <v>164</v>
      </c>
      <c r="N324" s="50">
        <v>166</v>
      </c>
      <c r="O324" s="50">
        <v>120</v>
      </c>
      <c r="P324" s="50">
        <v>114</v>
      </c>
      <c r="Q324" s="50">
        <v>97</v>
      </c>
      <c r="R324" s="50">
        <v>101</v>
      </c>
      <c r="S324" s="50">
        <v>84</v>
      </c>
      <c r="T324" s="50">
        <v>83</v>
      </c>
      <c r="U324" s="50">
        <v>74</v>
      </c>
      <c r="V324" s="50">
        <v>54</v>
      </c>
      <c r="W324" s="50">
        <v>38</v>
      </c>
      <c r="X324" s="50">
        <v>10</v>
      </c>
      <c r="Y324" s="50">
        <v>2</v>
      </c>
      <c r="Z324" s="50">
        <v>0</v>
      </c>
      <c r="AA324" s="50">
        <v>0</v>
      </c>
      <c r="AB324" s="50">
        <v>0</v>
      </c>
      <c r="AC324" s="50">
        <v>0</v>
      </c>
      <c r="AD324" s="50">
        <v>154</v>
      </c>
      <c r="AE324" s="50">
        <v>1309</v>
      </c>
      <c r="AF324" s="50">
        <v>345</v>
      </c>
      <c r="AG324" s="50">
        <v>8.5</v>
      </c>
      <c r="AH324" s="50">
        <v>72.400000000000006</v>
      </c>
      <c r="AI324" s="50">
        <v>19.100000000000001</v>
      </c>
      <c r="AJ324" s="48">
        <v>43.1</v>
      </c>
      <c r="AK324" s="50">
        <v>0</v>
      </c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48"/>
      <c r="ES324" s="50"/>
    </row>
    <row r="325" spans="1:149" x14ac:dyDescent="0.15">
      <c r="A325" s="44" t="s">
        <v>250</v>
      </c>
      <c r="B325" s="44" t="s">
        <v>251</v>
      </c>
      <c r="C325" s="44" t="s">
        <v>513</v>
      </c>
      <c r="D325">
        <v>2</v>
      </c>
      <c r="E325" s="50">
        <v>2124</v>
      </c>
      <c r="F325" s="50">
        <v>47</v>
      </c>
      <c r="G325" s="50">
        <v>35</v>
      </c>
      <c r="H325" s="50">
        <v>28</v>
      </c>
      <c r="I325" s="50">
        <v>55</v>
      </c>
      <c r="J325" s="50">
        <v>158</v>
      </c>
      <c r="K325" s="50">
        <v>202</v>
      </c>
      <c r="L325" s="50">
        <v>221</v>
      </c>
      <c r="M325" s="50">
        <v>190</v>
      </c>
      <c r="N325" s="50">
        <v>176</v>
      </c>
      <c r="O325" s="50">
        <v>142</v>
      </c>
      <c r="P325" s="50">
        <v>128</v>
      </c>
      <c r="Q325" s="50">
        <v>112</v>
      </c>
      <c r="R325" s="50">
        <v>97</v>
      </c>
      <c r="S325" s="50">
        <v>89</v>
      </c>
      <c r="T325" s="50">
        <v>110</v>
      </c>
      <c r="U325" s="50">
        <v>97</v>
      </c>
      <c r="V325" s="50">
        <v>81</v>
      </c>
      <c r="W325" s="50">
        <v>87</v>
      </c>
      <c r="X325" s="50">
        <v>48</v>
      </c>
      <c r="Y325" s="50">
        <v>18</v>
      </c>
      <c r="Z325" s="50">
        <v>3</v>
      </c>
      <c r="AA325" s="50">
        <v>0</v>
      </c>
      <c r="AB325" s="50">
        <v>0</v>
      </c>
      <c r="AC325" s="50">
        <v>3</v>
      </c>
      <c r="AD325" s="50">
        <v>110</v>
      </c>
      <c r="AE325" s="50">
        <v>1481</v>
      </c>
      <c r="AF325" s="50">
        <v>533</v>
      </c>
      <c r="AG325" s="50">
        <v>5.2</v>
      </c>
      <c r="AH325" s="50">
        <v>69.7</v>
      </c>
      <c r="AI325" s="50">
        <v>25.1</v>
      </c>
      <c r="AJ325" s="48">
        <v>46.9</v>
      </c>
      <c r="AK325" s="50">
        <v>0</v>
      </c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48"/>
      <c r="ES325" s="50"/>
    </row>
    <row r="326" spans="1:149" x14ac:dyDescent="0.15">
      <c r="A326" s="44" t="s">
        <v>252</v>
      </c>
      <c r="B326" s="44" t="s">
        <v>253</v>
      </c>
      <c r="C326" s="44" t="s">
        <v>514</v>
      </c>
      <c r="D326">
        <v>0</v>
      </c>
      <c r="E326" s="50">
        <v>3905</v>
      </c>
      <c r="F326" s="50">
        <v>129</v>
      </c>
      <c r="G326" s="50">
        <v>144</v>
      </c>
      <c r="H326" s="50">
        <v>122</v>
      </c>
      <c r="I326" s="50">
        <v>108</v>
      </c>
      <c r="J326" s="50">
        <v>239</v>
      </c>
      <c r="K326" s="50">
        <v>345</v>
      </c>
      <c r="L326" s="50">
        <v>312</v>
      </c>
      <c r="M326" s="50">
        <v>355</v>
      </c>
      <c r="N326" s="50">
        <v>349</v>
      </c>
      <c r="O326" s="50">
        <v>359</v>
      </c>
      <c r="P326" s="50">
        <v>278</v>
      </c>
      <c r="Q326" s="50">
        <v>182</v>
      </c>
      <c r="R326" s="50">
        <v>193</v>
      </c>
      <c r="S326" s="50">
        <v>156</v>
      </c>
      <c r="T326" s="50">
        <v>204</v>
      </c>
      <c r="U326" s="50">
        <v>155</v>
      </c>
      <c r="V326" s="50">
        <v>134</v>
      </c>
      <c r="W326" s="50">
        <v>79</v>
      </c>
      <c r="X326" s="50">
        <v>43</v>
      </c>
      <c r="Y326" s="50">
        <v>17</v>
      </c>
      <c r="Z326" s="50">
        <v>2</v>
      </c>
      <c r="AA326" s="50">
        <v>0</v>
      </c>
      <c r="AB326" s="50">
        <v>0</v>
      </c>
      <c r="AC326" s="50">
        <v>2</v>
      </c>
      <c r="AD326" s="50">
        <v>395</v>
      </c>
      <c r="AE326" s="50">
        <v>2720</v>
      </c>
      <c r="AF326" s="50">
        <v>790</v>
      </c>
      <c r="AG326" s="50">
        <v>10.1</v>
      </c>
      <c r="AH326" s="50">
        <v>69.7</v>
      </c>
      <c r="AI326" s="50">
        <v>20.2</v>
      </c>
      <c r="AJ326" s="48">
        <v>43.9</v>
      </c>
      <c r="AK326" s="50">
        <v>101</v>
      </c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48"/>
      <c r="ES326" s="50"/>
    </row>
    <row r="327" spans="1:149" x14ac:dyDescent="0.15">
      <c r="A327" s="44" t="s">
        <v>252</v>
      </c>
      <c r="B327" s="44" t="s">
        <v>253</v>
      </c>
      <c r="C327" s="44" t="s">
        <v>514</v>
      </c>
      <c r="D327">
        <v>1</v>
      </c>
      <c r="E327" s="50">
        <v>1756</v>
      </c>
      <c r="F327" s="50">
        <v>61</v>
      </c>
      <c r="G327" s="50">
        <v>75</v>
      </c>
      <c r="H327" s="50">
        <v>73</v>
      </c>
      <c r="I327" s="50">
        <v>62</v>
      </c>
      <c r="J327" s="50">
        <v>104</v>
      </c>
      <c r="K327" s="50">
        <v>170</v>
      </c>
      <c r="L327" s="50">
        <v>130</v>
      </c>
      <c r="M327" s="50">
        <v>162</v>
      </c>
      <c r="N327" s="50">
        <v>154</v>
      </c>
      <c r="O327" s="50">
        <v>162</v>
      </c>
      <c r="P327" s="50">
        <v>116</v>
      </c>
      <c r="Q327" s="50">
        <v>81</v>
      </c>
      <c r="R327" s="50">
        <v>79</v>
      </c>
      <c r="S327" s="50">
        <v>69</v>
      </c>
      <c r="T327" s="50">
        <v>98</v>
      </c>
      <c r="U327" s="50">
        <v>57</v>
      </c>
      <c r="V327" s="50">
        <v>55</v>
      </c>
      <c r="W327" s="50">
        <v>24</v>
      </c>
      <c r="X327" s="50">
        <v>15</v>
      </c>
      <c r="Y327" s="50">
        <v>8</v>
      </c>
      <c r="Z327" s="50">
        <v>1</v>
      </c>
      <c r="AA327" s="50">
        <v>0</v>
      </c>
      <c r="AB327" s="50">
        <v>0</v>
      </c>
      <c r="AC327" s="50">
        <v>1</v>
      </c>
      <c r="AD327" s="50">
        <v>209</v>
      </c>
      <c r="AE327" s="50">
        <v>1220</v>
      </c>
      <c r="AF327" s="50">
        <v>327</v>
      </c>
      <c r="AG327" s="50">
        <v>11.9</v>
      </c>
      <c r="AH327" s="50">
        <v>69.5</v>
      </c>
      <c r="AI327" s="50">
        <v>18.600000000000001</v>
      </c>
      <c r="AJ327" s="48">
        <v>42.2</v>
      </c>
      <c r="AK327" s="50">
        <v>0</v>
      </c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48"/>
      <c r="ES327" s="50"/>
    </row>
    <row r="328" spans="1:149" x14ac:dyDescent="0.15">
      <c r="A328" s="44" t="s">
        <v>252</v>
      </c>
      <c r="B328" s="44" t="s">
        <v>253</v>
      </c>
      <c r="C328" s="44" t="s">
        <v>514</v>
      </c>
      <c r="D328">
        <v>2</v>
      </c>
      <c r="E328" s="50">
        <v>2149</v>
      </c>
      <c r="F328" s="50">
        <v>68</v>
      </c>
      <c r="G328" s="50">
        <v>69</v>
      </c>
      <c r="H328" s="50">
        <v>49</v>
      </c>
      <c r="I328" s="50">
        <v>46</v>
      </c>
      <c r="J328" s="50">
        <v>135</v>
      </c>
      <c r="K328" s="50">
        <v>175</v>
      </c>
      <c r="L328" s="50">
        <v>182</v>
      </c>
      <c r="M328" s="50">
        <v>193</v>
      </c>
      <c r="N328" s="50">
        <v>195</v>
      </c>
      <c r="O328" s="50">
        <v>197</v>
      </c>
      <c r="P328" s="50">
        <v>162</v>
      </c>
      <c r="Q328" s="50">
        <v>101</v>
      </c>
      <c r="R328" s="50">
        <v>114</v>
      </c>
      <c r="S328" s="50">
        <v>87</v>
      </c>
      <c r="T328" s="50">
        <v>106</v>
      </c>
      <c r="U328" s="50">
        <v>98</v>
      </c>
      <c r="V328" s="50">
        <v>79</v>
      </c>
      <c r="W328" s="50">
        <v>55</v>
      </c>
      <c r="X328" s="50">
        <v>28</v>
      </c>
      <c r="Y328" s="50">
        <v>9</v>
      </c>
      <c r="Z328" s="50">
        <v>1</v>
      </c>
      <c r="AA328" s="50">
        <v>0</v>
      </c>
      <c r="AB328" s="50">
        <v>0</v>
      </c>
      <c r="AC328" s="50">
        <v>1</v>
      </c>
      <c r="AD328" s="50">
        <v>186</v>
      </c>
      <c r="AE328" s="50">
        <v>1500</v>
      </c>
      <c r="AF328" s="50">
        <v>463</v>
      </c>
      <c r="AG328" s="50">
        <v>8.6999999999999993</v>
      </c>
      <c r="AH328" s="50">
        <v>69.8</v>
      </c>
      <c r="AI328" s="50">
        <v>21.5</v>
      </c>
      <c r="AJ328" s="48">
        <v>45.2</v>
      </c>
      <c r="AK328" s="50">
        <v>0</v>
      </c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48"/>
      <c r="ES328" s="50"/>
    </row>
    <row r="329" spans="1:149" x14ac:dyDescent="0.15">
      <c r="A329" s="44" t="s">
        <v>254</v>
      </c>
      <c r="B329" s="44" t="s">
        <v>255</v>
      </c>
      <c r="C329" s="44" t="s">
        <v>515</v>
      </c>
      <c r="D329">
        <v>0</v>
      </c>
      <c r="E329" s="50">
        <v>2730</v>
      </c>
      <c r="F329" s="50">
        <v>105</v>
      </c>
      <c r="G329" s="50">
        <v>90</v>
      </c>
      <c r="H329" s="50">
        <v>65</v>
      </c>
      <c r="I329" s="50">
        <v>71</v>
      </c>
      <c r="J329" s="50">
        <v>150</v>
      </c>
      <c r="K329" s="50">
        <v>215</v>
      </c>
      <c r="L329" s="50">
        <v>267</v>
      </c>
      <c r="M329" s="50">
        <v>242</v>
      </c>
      <c r="N329" s="50">
        <v>258</v>
      </c>
      <c r="O329" s="50">
        <v>264</v>
      </c>
      <c r="P329" s="50">
        <v>233</v>
      </c>
      <c r="Q329" s="50">
        <v>166</v>
      </c>
      <c r="R329" s="50">
        <v>128</v>
      </c>
      <c r="S329" s="50">
        <v>105</v>
      </c>
      <c r="T329" s="50">
        <v>117</v>
      </c>
      <c r="U329" s="50">
        <v>92</v>
      </c>
      <c r="V329" s="50">
        <v>70</v>
      </c>
      <c r="W329" s="50">
        <v>51</v>
      </c>
      <c r="X329" s="50">
        <v>31</v>
      </c>
      <c r="Y329" s="50">
        <v>8</v>
      </c>
      <c r="Z329" s="50">
        <v>2</v>
      </c>
      <c r="AA329" s="50">
        <v>0</v>
      </c>
      <c r="AB329" s="50">
        <v>0</v>
      </c>
      <c r="AC329" s="50">
        <v>2</v>
      </c>
      <c r="AD329" s="50">
        <v>260</v>
      </c>
      <c r="AE329" s="50">
        <v>1994</v>
      </c>
      <c r="AF329" s="50">
        <v>476</v>
      </c>
      <c r="AG329" s="50">
        <v>9.5</v>
      </c>
      <c r="AH329" s="50">
        <v>73</v>
      </c>
      <c r="AI329" s="50">
        <v>17.399999999999999</v>
      </c>
      <c r="AJ329" s="48">
        <v>43.5</v>
      </c>
      <c r="AK329" s="50">
        <v>102</v>
      </c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48"/>
      <c r="ES329" s="50"/>
    </row>
    <row r="330" spans="1:149" x14ac:dyDescent="0.15">
      <c r="A330" s="44" t="s">
        <v>254</v>
      </c>
      <c r="B330" s="44" t="s">
        <v>255</v>
      </c>
      <c r="C330" s="44" t="s">
        <v>515</v>
      </c>
      <c r="D330">
        <v>1</v>
      </c>
      <c r="E330" s="50">
        <v>1203</v>
      </c>
      <c r="F330" s="50">
        <v>54</v>
      </c>
      <c r="G330" s="50">
        <v>43</v>
      </c>
      <c r="H330" s="50">
        <v>38</v>
      </c>
      <c r="I330" s="50">
        <v>29</v>
      </c>
      <c r="J330" s="50">
        <v>64</v>
      </c>
      <c r="K330" s="50">
        <v>95</v>
      </c>
      <c r="L330" s="50">
        <v>125</v>
      </c>
      <c r="M330" s="50">
        <v>105</v>
      </c>
      <c r="N330" s="50">
        <v>118</v>
      </c>
      <c r="O330" s="50">
        <v>96</v>
      </c>
      <c r="P330" s="50">
        <v>97</v>
      </c>
      <c r="Q330" s="50">
        <v>81</v>
      </c>
      <c r="R330" s="50">
        <v>63</v>
      </c>
      <c r="S330" s="50">
        <v>55</v>
      </c>
      <c r="T330" s="50">
        <v>57</v>
      </c>
      <c r="U330" s="50">
        <v>39</v>
      </c>
      <c r="V330" s="50">
        <v>27</v>
      </c>
      <c r="W330" s="50">
        <v>10</v>
      </c>
      <c r="X330" s="50">
        <v>7</v>
      </c>
      <c r="Y330" s="50">
        <v>0</v>
      </c>
      <c r="Z330" s="50">
        <v>0</v>
      </c>
      <c r="AA330" s="50">
        <v>0</v>
      </c>
      <c r="AB330" s="50">
        <v>0</v>
      </c>
      <c r="AC330" s="50">
        <v>0</v>
      </c>
      <c r="AD330" s="50">
        <v>135</v>
      </c>
      <c r="AE330" s="50">
        <v>873</v>
      </c>
      <c r="AF330" s="50">
        <v>195</v>
      </c>
      <c r="AG330" s="50">
        <v>11.2</v>
      </c>
      <c r="AH330" s="50">
        <v>72.599999999999994</v>
      </c>
      <c r="AI330" s="50">
        <v>16.2</v>
      </c>
      <c r="AJ330" s="48">
        <v>42.2</v>
      </c>
      <c r="AK330" s="50">
        <v>0</v>
      </c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48"/>
      <c r="ES330" s="50"/>
    </row>
    <row r="331" spans="1:149" x14ac:dyDescent="0.15">
      <c r="A331" s="44" t="s">
        <v>254</v>
      </c>
      <c r="B331" s="44" t="s">
        <v>255</v>
      </c>
      <c r="C331" s="44" t="s">
        <v>515</v>
      </c>
      <c r="D331">
        <v>2</v>
      </c>
      <c r="E331" s="50">
        <v>1527</v>
      </c>
      <c r="F331" s="50">
        <v>51</v>
      </c>
      <c r="G331" s="50">
        <v>47</v>
      </c>
      <c r="H331" s="50">
        <v>27</v>
      </c>
      <c r="I331" s="50">
        <v>42</v>
      </c>
      <c r="J331" s="50">
        <v>86</v>
      </c>
      <c r="K331" s="50">
        <v>120</v>
      </c>
      <c r="L331" s="50">
        <v>142</v>
      </c>
      <c r="M331" s="50">
        <v>137</v>
      </c>
      <c r="N331" s="50">
        <v>140</v>
      </c>
      <c r="O331" s="50">
        <v>168</v>
      </c>
      <c r="P331" s="50">
        <v>136</v>
      </c>
      <c r="Q331" s="50">
        <v>85</v>
      </c>
      <c r="R331" s="50">
        <v>65</v>
      </c>
      <c r="S331" s="50">
        <v>50</v>
      </c>
      <c r="T331" s="50">
        <v>60</v>
      </c>
      <c r="U331" s="50">
        <v>53</v>
      </c>
      <c r="V331" s="50">
        <v>43</v>
      </c>
      <c r="W331" s="50">
        <v>41</v>
      </c>
      <c r="X331" s="50">
        <v>24</v>
      </c>
      <c r="Y331" s="50">
        <v>8</v>
      </c>
      <c r="Z331" s="50">
        <v>2</v>
      </c>
      <c r="AA331" s="50">
        <v>0</v>
      </c>
      <c r="AB331" s="50">
        <v>0</v>
      </c>
      <c r="AC331" s="50">
        <v>2</v>
      </c>
      <c r="AD331" s="50">
        <v>125</v>
      </c>
      <c r="AE331" s="50">
        <v>1121</v>
      </c>
      <c r="AF331" s="50">
        <v>281</v>
      </c>
      <c r="AG331" s="50">
        <v>8.1999999999999993</v>
      </c>
      <c r="AH331" s="50">
        <v>73.400000000000006</v>
      </c>
      <c r="AI331" s="50">
        <v>18.399999999999999</v>
      </c>
      <c r="AJ331" s="48">
        <v>44.6</v>
      </c>
      <c r="AK331" s="50">
        <v>0</v>
      </c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48"/>
      <c r="ES331" s="50"/>
    </row>
    <row r="332" spans="1:149" x14ac:dyDescent="0.15">
      <c r="A332" s="44" t="s">
        <v>256</v>
      </c>
      <c r="B332" s="44" t="s">
        <v>257</v>
      </c>
      <c r="C332" s="44" t="s">
        <v>516</v>
      </c>
      <c r="D332">
        <v>0</v>
      </c>
      <c r="E332" s="50">
        <v>2645</v>
      </c>
      <c r="F332" s="50">
        <v>65</v>
      </c>
      <c r="G332" s="50">
        <v>63</v>
      </c>
      <c r="H332" s="50">
        <v>81</v>
      </c>
      <c r="I332" s="50">
        <v>81</v>
      </c>
      <c r="J332" s="50">
        <v>158</v>
      </c>
      <c r="K332" s="50">
        <v>228</v>
      </c>
      <c r="L332" s="50">
        <v>222</v>
      </c>
      <c r="M332" s="50">
        <v>212</v>
      </c>
      <c r="N332" s="50">
        <v>245</v>
      </c>
      <c r="O332" s="50">
        <v>199</v>
      </c>
      <c r="P332" s="50">
        <v>167</v>
      </c>
      <c r="Q332" s="50">
        <v>154</v>
      </c>
      <c r="R332" s="50">
        <v>150</v>
      </c>
      <c r="S332" s="50">
        <v>131</v>
      </c>
      <c r="T332" s="50">
        <v>152</v>
      </c>
      <c r="U332" s="50">
        <v>128</v>
      </c>
      <c r="V332" s="50">
        <v>78</v>
      </c>
      <c r="W332" s="50">
        <v>73</v>
      </c>
      <c r="X332" s="50">
        <v>43</v>
      </c>
      <c r="Y332" s="50">
        <v>13</v>
      </c>
      <c r="Z332" s="50">
        <v>2</v>
      </c>
      <c r="AA332" s="50">
        <v>0</v>
      </c>
      <c r="AB332" s="50">
        <v>0</v>
      </c>
      <c r="AC332" s="50">
        <v>2</v>
      </c>
      <c r="AD332" s="50">
        <v>209</v>
      </c>
      <c r="AE332" s="50">
        <v>1816</v>
      </c>
      <c r="AF332" s="50">
        <v>620</v>
      </c>
      <c r="AG332" s="50">
        <v>7.9</v>
      </c>
      <c r="AH332" s="50">
        <v>68.7</v>
      </c>
      <c r="AI332" s="50">
        <v>23.4</v>
      </c>
      <c r="AJ332" s="48">
        <v>45.9</v>
      </c>
      <c r="AK332" s="50">
        <v>103</v>
      </c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48"/>
      <c r="ES332" s="50"/>
    </row>
    <row r="333" spans="1:149" x14ac:dyDescent="0.15">
      <c r="A333" s="44" t="s">
        <v>256</v>
      </c>
      <c r="B333" s="44" t="s">
        <v>257</v>
      </c>
      <c r="C333" s="44" t="s">
        <v>516</v>
      </c>
      <c r="D333">
        <v>1</v>
      </c>
      <c r="E333" s="50">
        <v>1178</v>
      </c>
      <c r="F333" s="50">
        <v>32</v>
      </c>
      <c r="G333" s="50">
        <v>31</v>
      </c>
      <c r="H333" s="50">
        <v>45</v>
      </c>
      <c r="I333" s="50">
        <v>43</v>
      </c>
      <c r="J333" s="50">
        <v>71</v>
      </c>
      <c r="K333" s="50">
        <v>111</v>
      </c>
      <c r="L333" s="50">
        <v>103</v>
      </c>
      <c r="M333" s="50">
        <v>99</v>
      </c>
      <c r="N333" s="50">
        <v>112</v>
      </c>
      <c r="O333" s="50">
        <v>87</v>
      </c>
      <c r="P333" s="50">
        <v>75</v>
      </c>
      <c r="Q333" s="50">
        <v>63</v>
      </c>
      <c r="R333" s="50">
        <v>75</v>
      </c>
      <c r="S333" s="50">
        <v>56</v>
      </c>
      <c r="T333" s="50">
        <v>61</v>
      </c>
      <c r="U333" s="50">
        <v>54</v>
      </c>
      <c r="V333" s="50">
        <v>28</v>
      </c>
      <c r="W333" s="50">
        <v>17</v>
      </c>
      <c r="X333" s="50">
        <v>12</v>
      </c>
      <c r="Y333" s="50">
        <v>3</v>
      </c>
      <c r="Z333" s="50">
        <v>0</v>
      </c>
      <c r="AA333" s="50">
        <v>0</v>
      </c>
      <c r="AB333" s="50">
        <v>0</v>
      </c>
      <c r="AC333" s="50">
        <v>0</v>
      </c>
      <c r="AD333" s="50">
        <v>108</v>
      </c>
      <c r="AE333" s="50">
        <v>839</v>
      </c>
      <c r="AF333" s="50">
        <v>231</v>
      </c>
      <c r="AG333" s="50">
        <v>9.1999999999999993</v>
      </c>
      <c r="AH333" s="50">
        <v>71.2</v>
      </c>
      <c r="AI333" s="50">
        <v>19.600000000000001</v>
      </c>
      <c r="AJ333" s="48">
        <v>43.6</v>
      </c>
      <c r="AK333" s="50">
        <v>0</v>
      </c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48"/>
      <c r="ES333" s="50"/>
    </row>
    <row r="334" spans="1:149" x14ac:dyDescent="0.15">
      <c r="A334" s="44" t="s">
        <v>256</v>
      </c>
      <c r="B334" s="44" t="s">
        <v>257</v>
      </c>
      <c r="C334" s="44" t="s">
        <v>516</v>
      </c>
      <c r="D334">
        <v>2</v>
      </c>
      <c r="E334" s="50">
        <v>1467</v>
      </c>
      <c r="F334" s="50">
        <v>33</v>
      </c>
      <c r="G334" s="50">
        <v>32</v>
      </c>
      <c r="H334" s="50">
        <v>36</v>
      </c>
      <c r="I334" s="50">
        <v>38</v>
      </c>
      <c r="J334" s="50">
        <v>87</v>
      </c>
      <c r="K334" s="50">
        <v>117</v>
      </c>
      <c r="L334" s="50">
        <v>119</v>
      </c>
      <c r="M334" s="50">
        <v>113</v>
      </c>
      <c r="N334" s="50">
        <v>133</v>
      </c>
      <c r="O334" s="50">
        <v>112</v>
      </c>
      <c r="P334" s="50">
        <v>92</v>
      </c>
      <c r="Q334" s="50">
        <v>91</v>
      </c>
      <c r="R334" s="50">
        <v>75</v>
      </c>
      <c r="S334" s="50">
        <v>75</v>
      </c>
      <c r="T334" s="50">
        <v>91</v>
      </c>
      <c r="U334" s="50">
        <v>74</v>
      </c>
      <c r="V334" s="50">
        <v>50</v>
      </c>
      <c r="W334" s="50">
        <v>56</v>
      </c>
      <c r="X334" s="50">
        <v>31</v>
      </c>
      <c r="Y334" s="50">
        <v>10</v>
      </c>
      <c r="Z334" s="50">
        <v>2</v>
      </c>
      <c r="AA334" s="50">
        <v>0</v>
      </c>
      <c r="AB334" s="50">
        <v>0</v>
      </c>
      <c r="AC334" s="50">
        <v>2</v>
      </c>
      <c r="AD334" s="50">
        <v>101</v>
      </c>
      <c r="AE334" s="50">
        <v>977</v>
      </c>
      <c r="AF334" s="50">
        <v>389</v>
      </c>
      <c r="AG334" s="50">
        <v>6.9</v>
      </c>
      <c r="AH334" s="50">
        <v>66.599999999999994</v>
      </c>
      <c r="AI334" s="50">
        <v>26.5</v>
      </c>
      <c r="AJ334" s="48">
        <v>47.8</v>
      </c>
      <c r="AK334" s="50">
        <v>0</v>
      </c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48"/>
      <c r="ES334" s="50"/>
    </row>
    <row r="335" spans="1:149" x14ac:dyDescent="0.15">
      <c r="A335" s="44" t="s">
        <v>258</v>
      </c>
      <c r="B335" s="44" t="s">
        <v>259</v>
      </c>
      <c r="C335" s="44" t="s">
        <v>517</v>
      </c>
      <c r="D335">
        <v>0</v>
      </c>
      <c r="E335" s="50">
        <v>1837</v>
      </c>
      <c r="F335" s="50">
        <v>68</v>
      </c>
      <c r="G335" s="50">
        <v>40</v>
      </c>
      <c r="H335" s="50">
        <v>29</v>
      </c>
      <c r="I335" s="50">
        <v>43</v>
      </c>
      <c r="J335" s="50">
        <v>125</v>
      </c>
      <c r="K335" s="50">
        <v>185</v>
      </c>
      <c r="L335" s="50">
        <v>173</v>
      </c>
      <c r="M335" s="50">
        <v>156</v>
      </c>
      <c r="N335" s="50">
        <v>136</v>
      </c>
      <c r="O335" s="50">
        <v>139</v>
      </c>
      <c r="P335" s="50">
        <v>104</v>
      </c>
      <c r="Q335" s="50">
        <v>63</v>
      </c>
      <c r="R335" s="50">
        <v>97</v>
      </c>
      <c r="S335" s="50">
        <v>84</v>
      </c>
      <c r="T335" s="50">
        <v>113</v>
      </c>
      <c r="U335" s="50">
        <v>102</v>
      </c>
      <c r="V335" s="50">
        <v>69</v>
      </c>
      <c r="W335" s="50">
        <v>55</v>
      </c>
      <c r="X335" s="50">
        <v>46</v>
      </c>
      <c r="Y335" s="50">
        <v>10</v>
      </c>
      <c r="Z335" s="50">
        <v>0</v>
      </c>
      <c r="AA335" s="50">
        <v>0</v>
      </c>
      <c r="AB335" s="50">
        <v>0</v>
      </c>
      <c r="AC335" s="50">
        <v>0</v>
      </c>
      <c r="AD335" s="50">
        <v>137</v>
      </c>
      <c r="AE335" s="50">
        <v>1221</v>
      </c>
      <c r="AF335" s="50">
        <v>479</v>
      </c>
      <c r="AG335" s="50">
        <v>7.5</v>
      </c>
      <c r="AH335" s="50">
        <v>66.5</v>
      </c>
      <c r="AI335" s="50">
        <v>26.1</v>
      </c>
      <c r="AJ335" s="48">
        <v>46.3</v>
      </c>
      <c r="AK335" s="50">
        <v>99</v>
      </c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48"/>
      <c r="ES335" s="50"/>
    </row>
    <row r="336" spans="1:149" x14ac:dyDescent="0.15">
      <c r="A336" s="44" t="s">
        <v>258</v>
      </c>
      <c r="B336" s="44" t="s">
        <v>259</v>
      </c>
      <c r="C336" s="44" t="s">
        <v>517</v>
      </c>
      <c r="D336">
        <v>1</v>
      </c>
      <c r="E336" s="50">
        <v>832</v>
      </c>
      <c r="F336" s="50">
        <v>36</v>
      </c>
      <c r="G336" s="50">
        <v>19</v>
      </c>
      <c r="H336" s="50">
        <v>16</v>
      </c>
      <c r="I336" s="50">
        <v>20</v>
      </c>
      <c r="J336" s="50">
        <v>60</v>
      </c>
      <c r="K336" s="50">
        <v>84</v>
      </c>
      <c r="L336" s="50">
        <v>92</v>
      </c>
      <c r="M336" s="50">
        <v>73</v>
      </c>
      <c r="N336" s="50">
        <v>66</v>
      </c>
      <c r="O336" s="50">
        <v>60</v>
      </c>
      <c r="P336" s="50">
        <v>50</v>
      </c>
      <c r="Q336" s="50">
        <v>29</v>
      </c>
      <c r="R336" s="50">
        <v>40</v>
      </c>
      <c r="S336" s="50">
        <v>42</v>
      </c>
      <c r="T336" s="50">
        <v>56</v>
      </c>
      <c r="U336" s="50">
        <v>37</v>
      </c>
      <c r="V336" s="50">
        <v>23</v>
      </c>
      <c r="W336" s="50">
        <v>19</v>
      </c>
      <c r="X336" s="50">
        <v>10</v>
      </c>
      <c r="Y336" s="50">
        <v>0</v>
      </c>
      <c r="Z336" s="50">
        <v>0</v>
      </c>
      <c r="AA336" s="50">
        <v>0</v>
      </c>
      <c r="AB336" s="50">
        <v>0</v>
      </c>
      <c r="AC336" s="50">
        <v>0</v>
      </c>
      <c r="AD336" s="50">
        <v>71</v>
      </c>
      <c r="AE336" s="50">
        <v>574</v>
      </c>
      <c r="AF336" s="50">
        <v>187</v>
      </c>
      <c r="AG336" s="50">
        <v>8.5</v>
      </c>
      <c r="AH336" s="50">
        <v>69</v>
      </c>
      <c r="AI336" s="50">
        <v>22.5</v>
      </c>
      <c r="AJ336" s="48">
        <v>43.8</v>
      </c>
      <c r="AK336" s="50">
        <v>0</v>
      </c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48"/>
      <c r="ES336" s="50"/>
    </row>
    <row r="337" spans="1:149" x14ac:dyDescent="0.15">
      <c r="A337" s="44" t="s">
        <v>258</v>
      </c>
      <c r="B337" s="44" t="s">
        <v>259</v>
      </c>
      <c r="C337" s="44" t="s">
        <v>517</v>
      </c>
      <c r="D337">
        <v>2</v>
      </c>
      <c r="E337" s="50">
        <v>1005</v>
      </c>
      <c r="F337" s="50">
        <v>32</v>
      </c>
      <c r="G337" s="50">
        <v>21</v>
      </c>
      <c r="H337" s="50">
        <v>13</v>
      </c>
      <c r="I337" s="50">
        <v>23</v>
      </c>
      <c r="J337" s="50">
        <v>65</v>
      </c>
      <c r="K337" s="50">
        <v>101</v>
      </c>
      <c r="L337" s="50">
        <v>81</v>
      </c>
      <c r="M337" s="50">
        <v>83</v>
      </c>
      <c r="N337" s="50">
        <v>70</v>
      </c>
      <c r="O337" s="50">
        <v>79</v>
      </c>
      <c r="P337" s="50">
        <v>54</v>
      </c>
      <c r="Q337" s="50">
        <v>34</v>
      </c>
      <c r="R337" s="50">
        <v>57</v>
      </c>
      <c r="S337" s="50">
        <v>42</v>
      </c>
      <c r="T337" s="50">
        <v>57</v>
      </c>
      <c r="U337" s="50">
        <v>65</v>
      </c>
      <c r="V337" s="50">
        <v>46</v>
      </c>
      <c r="W337" s="50">
        <v>36</v>
      </c>
      <c r="X337" s="50">
        <v>36</v>
      </c>
      <c r="Y337" s="50">
        <v>10</v>
      </c>
      <c r="Z337" s="50">
        <v>0</v>
      </c>
      <c r="AA337" s="50">
        <v>0</v>
      </c>
      <c r="AB337" s="50">
        <v>0</v>
      </c>
      <c r="AC337" s="50">
        <v>0</v>
      </c>
      <c r="AD337" s="50">
        <v>66</v>
      </c>
      <c r="AE337" s="50">
        <v>647</v>
      </c>
      <c r="AF337" s="50">
        <v>292</v>
      </c>
      <c r="AG337" s="50">
        <v>6.6</v>
      </c>
      <c r="AH337" s="50">
        <v>64.400000000000006</v>
      </c>
      <c r="AI337" s="50">
        <v>29.1</v>
      </c>
      <c r="AJ337" s="48">
        <v>48.3</v>
      </c>
      <c r="AK337" s="50">
        <v>0</v>
      </c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48"/>
      <c r="ES337" s="50"/>
    </row>
    <row r="338" spans="1:149" x14ac:dyDescent="0.15">
      <c r="A338" s="44" t="s">
        <v>260</v>
      </c>
      <c r="B338" s="44" t="s">
        <v>261</v>
      </c>
      <c r="C338" s="44" t="s">
        <v>518</v>
      </c>
      <c r="D338">
        <v>0</v>
      </c>
      <c r="E338" s="50">
        <v>1814</v>
      </c>
      <c r="F338" s="50">
        <v>57</v>
      </c>
      <c r="G338" s="50">
        <v>52</v>
      </c>
      <c r="H338" s="50">
        <v>31</v>
      </c>
      <c r="I338" s="50">
        <v>44</v>
      </c>
      <c r="J338" s="50">
        <v>105</v>
      </c>
      <c r="K338" s="50">
        <v>146</v>
      </c>
      <c r="L338" s="50">
        <v>193</v>
      </c>
      <c r="M338" s="50">
        <v>166</v>
      </c>
      <c r="N338" s="50">
        <v>153</v>
      </c>
      <c r="O338" s="50">
        <v>158</v>
      </c>
      <c r="P338" s="50">
        <v>125</v>
      </c>
      <c r="Q338" s="50">
        <v>108</v>
      </c>
      <c r="R338" s="50">
        <v>82</v>
      </c>
      <c r="S338" s="50">
        <v>69</v>
      </c>
      <c r="T338" s="50">
        <v>97</v>
      </c>
      <c r="U338" s="50">
        <v>87</v>
      </c>
      <c r="V338" s="50">
        <v>66</v>
      </c>
      <c r="W338" s="50">
        <v>52</v>
      </c>
      <c r="X338" s="50">
        <v>18</v>
      </c>
      <c r="Y338" s="50">
        <v>4</v>
      </c>
      <c r="Z338" s="50">
        <v>1</v>
      </c>
      <c r="AA338" s="50">
        <v>0</v>
      </c>
      <c r="AB338" s="50">
        <v>0</v>
      </c>
      <c r="AC338" s="50">
        <v>1</v>
      </c>
      <c r="AD338" s="50">
        <v>140</v>
      </c>
      <c r="AE338" s="50">
        <v>1280</v>
      </c>
      <c r="AF338" s="50">
        <v>394</v>
      </c>
      <c r="AG338" s="50">
        <v>7.7</v>
      </c>
      <c r="AH338" s="50">
        <v>70.599999999999994</v>
      </c>
      <c r="AI338" s="50">
        <v>21.7</v>
      </c>
      <c r="AJ338" s="48">
        <v>45.3</v>
      </c>
      <c r="AK338" s="50">
        <v>102</v>
      </c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48"/>
      <c r="ES338" s="50"/>
    </row>
    <row r="339" spans="1:149" x14ac:dyDescent="0.15">
      <c r="A339" s="44" t="s">
        <v>260</v>
      </c>
      <c r="B339" s="44" t="s">
        <v>261</v>
      </c>
      <c r="C339" s="44" t="s">
        <v>518</v>
      </c>
      <c r="D339">
        <v>1</v>
      </c>
      <c r="E339" s="50">
        <v>826</v>
      </c>
      <c r="F339" s="50">
        <v>30</v>
      </c>
      <c r="G339" s="50">
        <v>25</v>
      </c>
      <c r="H339" s="50">
        <v>19</v>
      </c>
      <c r="I339" s="50">
        <v>25</v>
      </c>
      <c r="J339" s="50">
        <v>49</v>
      </c>
      <c r="K339" s="50">
        <v>73</v>
      </c>
      <c r="L339" s="50">
        <v>91</v>
      </c>
      <c r="M339" s="50">
        <v>79</v>
      </c>
      <c r="N339" s="50">
        <v>78</v>
      </c>
      <c r="O339" s="50">
        <v>75</v>
      </c>
      <c r="P339" s="50">
        <v>43</v>
      </c>
      <c r="Q339" s="50">
        <v>49</v>
      </c>
      <c r="R339" s="50">
        <v>41</v>
      </c>
      <c r="S339" s="50">
        <v>24</v>
      </c>
      <c r="T339" s="50">
        <v>38</v>
      </c>
      <c r="U339" s="50">
        <v>32</v>
      </c>
      <c r="V339" s="50">
        <v>35</v>
      </c>
      <c r="W339" s="50">
        <v>15</v>
      </c>
      <c r="X339" s="50">
        <v>4</v>
      </c>
      <c r="Y339" s="50">
        <v>1</v>
      </c>
      <c r="Z339" s="50">
        <v>0</v>
      </c>
      <c r="AA339" s="50">
        <v>0</v>
      </c>
      <c r="AB339" s="50">
        <v>0</v>
      </c>
      <c r="AC339" s="50">
        <v>0</v>
      </c>
      <c r="AD339" s="50">
        <v>74</v>
      </c>
      <c r="AE339" s="50">
        <v>603</v>
      </c>
      <c r="AF339" s="50">
        <v>149</v>
      </c>
      <c r="AG339" s="50">
        <v>9</v>
      </c>
      <c r="AH339" s="50">
        <v>73</v>
      </c>
      <c r="AI339" s="50">
        <v>18</v>
      </c>
      <c r="AJ339" s="48">
        <v>43.1</v>
      </c>
      <c r="AK339" s="50">
        <v>0</v>
      </c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48"/>
      <c r="ES339" s="50"/>
    </row>
    <row r="340" spans="1:149" x14ac:dyDescent="0.15">
      <c r="A340" s="44" t="s">
        <v>260</v>
      </c>
      <c r="B340" s="44" t="s">
        <v>261</v>
      </c>
      <c r="C340" s="44" t="s">
        <v>518</v>
      </c>
      <c r="D340">
        <v>2</v>
      </c>
      <c r="E340" s="50">
        <v>988</v>
      </c>
      <c r="F340" s="50">
        <v>27</v>
      </c>
      <c r="G340" s="50">
        <v>27</v>
      </c>
      <c r="H340" s="50">
        <v>12</v>
      </c>
      <c r="I340" s="50">
        <v>19</v>
      </c>
      <c r="J340" s="50">
        <v>56</v>
      </c>
      <c r="K340" s="50">
        <v>73</v>
      </c>
      <c r="L340" s="50">
        <v>102</v>
      </c>
      <c r="M340" s="50">
        <v>87</v>
      </c>
      <c r="N340" s="50">
        <v>75</v>
      </c>
      <c r="O340" s="50">
        <v>83</v>
      </c>
      <c r="P340" s="50">
        <v>82</v>
      </c>
      <c r="Q340" s="50">
        <v>59</v>
      </c>
      <c r="R340" s="50">
        <v>41</v>
      </c>
      <c r="S340" s="50">
        <v>45</v>
      </c>
      <c r="T340" s="50">
        <v>59</v>
      </c>
      <c r="U340" s="50">
        <v>55</v>
      </c>
      <c r="V340" s="50">
        <v>31</v>
      </c>
      <c r="W340" s="50">
        <v>37</v>
      </c>
      <c r="X340" s="50">
        <v>14</v>
      </c>
      <c r="Y340" s="50">
        <v>3</v>
      </c>
      <c r="Z340" s="50">
        <v>1</v>
      </c>
      <c r="AA340" s="50">
        <v>0</v>
      </c>
      <c r="AB340" s="50">
        <v>0</v>
      </c>
      <c r="AC340" s="50">
        <v>1</v>
      </c>
      <c r="AD340" s="50">
        <v>66</v>
      </c>
      <c r="AE340" s="50">
        <v>677</v>
      </c>
      <c r="AF340" s="50">
        <v>245</v>
      </c>
      <c r="AG340" s="50">
        <v>6.7</v>
      </c>
      <c r="AH340" s="50">
        <v>68.5</v>
      </c>
      <c r="AI340" s="50">
        <v>24.8</v>
      </c>
      <c r="AJ340" s="48">
        <v>47.1</v>
      </c>
      <c r="AK340" s="50">
        <v>0</v>
      </c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48"/>
      <c r="ES340" s="50"/>
    </row>
    <row r="341" spans="1:149" x14ac:dyDescent="0.15">
      <c r="A341" s="44" t="s">
        <v>262</v>
      </c>
      <c r="B341" s="44" t="s">
        <v>263</v>
      </c>
      <c r="C341" s="44" t="s">
        <v>519</v>
      </c>
      <c r="D341">
        <v>0</v>
      </c>
      <c r="E341" s="50">
        <v>3035</v>
      </c>
      <c r="F341" s="50">
        <v>85</v>
      </c>
      <c r="G341" s="50">
        <v>91</v>
      </c>
      <c r="H341" s="50">
        <v>88</v>
      </c>
      <c r="I341" s="50">
        <v>96</v>
      </c>
      <c r="J341" s="50">
        <v>182</v>
      </c>
      <c r="K341" s="50">
        <v>230</v>
      </c>
      <c r="L341" s="50">
        <v>197</v>
      </c>
      <c r="M341" s="50">
        <v>205</v>
      </c>
      <c r="N341" s="50">
        <v>187</v>
      </c>
      <c r="O341" s="50">
        <v>217</v>
      </c>
      <c r="P341" s="50">
        <v>220</v>
      </c>
      <c r="Q341" s="50">
        <v>176</v>
      </c>
      <c r="R341" s="50">
        <v>142</v>
      </c>
      <c r="S341" s="50">
        <v>211</v>
      </c>
      <c r="T341" s="50">
        <v>215</v>
      </c>
      <c r="U341" s="50">
        <v>174</v>
      </c>
      <c r="V341" s="50">
        <v>152</v>
      </c>
      <c r="W341" s="50">
        <v>114</v>
      </c>
      <c r="X341" s="50">
        <v>41</v>
      </c>
      <c r="Y341" s="50">
        <v>8</v>
      </c>
      <c r="Z341" s="50">
        <v>4</v>
      </c>
      <c r="AA341" s="50">
        <v>0</v>
      </c>
      <c r="AB341" s="50">
        <v>0</v>
      </c>
      <c r="AC341" s="50">
        <v>4</v>
      </c>
      <c r="AD341" s="50">
        <v>264</v>
      </c>
      <c r="AE341" s="50">
        <v>1852</v>
      </c>
      <c r="AF341" s="50">
        <v>919</v>
      </c>
      <c r="AG341" s="50">
        <v>8.6999999999999993</v>
      </c>
      <c r="AH341" s="50">
        <v>61</v>
      </c>
      <c r="AI341" s="50">
        <v>30.3</v>
      </c>
      <c r="AJ341" s="48">
        <v>48.1</v>
      </c>
      <c r="AK341" s="50">
        <v>101</v>
      </c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  <c r="ER341" s="48"/>
      <c r="ES341" s="50"/>
    </row>
    <row r="342" spans="1:149" x14ac:dyDescent="0.15">
      <c r="A342" s="44" t="s">
        <v>262</v>
      </c>
      <c r="B342" s="44" t="s">
        <v>263</v>
      </c>
      <c r="C342" s="44" t="s">
        <v>519</v>
      </c>
      <c r="D342">
        <v>1</v>
      </c>
      <c r="E342" s="50">
        <v>1414</v>
      </c>
      <c r="F342" s="50">
        <v>45</v>
      </c>
      <c r="G342" s="50">
        <v>43</v>
      </c>
      <c r="H342" s="50">
        <v>39</v>
      </c>
      <c r="I342" s="50">
        <v>57</v>
      </c>
      <c r="J342" s="50">
        <v>88</v>
      </c>
      <c r="K342" s="50">
        <v>111</v>
      </c>
      <c r="L342" s="50">
        <v>87</v>
      </c>
      <c r="M342" s="50">
        <v>83</v>
      </c>
      <c r="N342" s="50">
        <v>90</v>
      </c>
      <c r="O342" s="50">
        <v>108</v>
      </c>
      <c r="P342" s="50">
        <v>116</v>
      </c>
      <c r="Q342" s="50">
        <v>96</v>
      </c>
      <c r="R342" s="50">
        <v>66</v>
      </c>
      <c r="S342" s="50">
        <v>112</v>
      </c>
      <c r="T342" s="50">
        <v>93</v>
      </c>
      <c r="U342" s="50">
        <v>59</v>
      </c>
      <c r="V342" s="50">
        <v>66</v>
      </c>
      <c r="W342" s="50">
        <v>40</v>
      </c>
      <c r="X342" s="50">
        <v>12</v>
      </c>
      <c r="Y342" s="50">
        <v>3</v>
      </c>
      <c r="Z342" s="50">
        <v>0</v>
      </c>
      <c r="AA342" s="50">
        <v>0</v>
      </c>
      <c r="AB342" s="50">
        <v>0</v>
      </c>
      <c r="AC342" s="50">
        <v>0</v>
      </c>
      <c r="AD342" s="50">
        <v>127</v>
      </c>
      <c r="AE342" s="50">
        <v>902</v>
      </c>
      <c r="AF342" s="50">
        <v>385</v>
      </c>
      <c r="AG342" s="50">
        <v>9</v>
      </c>
      <c r="AH342" s="50">
        <v>63.8</v>
      </c>
      <c r="AI342" s="50">
        <v>27.2</v>
      </c>
      <c r="AJ342" s="48">
        <v>46.7</v>
      </c>
      <c r="AK342" s="50">
        <v>0</v>
      </c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48"/>
      <c r="ES342" s="50"/>
    </row>
    <row r="343" spans="1:149" x14ac:dyDescent="0.15">
      <c r="A343" s="44" t="s">
        <v>262</v>
      </c>
      <c r="B343" s="44" t="s">
        <v>263</v>
      </c>
      <c r="C343" s="44" t="s">
        <v>519</v>
      </c>
      <c r="D343">
        <v>2</v>
      </c>
      <c r="E343" s="50">
        <v>1621</v>
      </c>
      <c r="F343" s="50">
        <v>40</v>
      </c>
      <c r="G343" s="50">
        <v>48</v>
      </c>
      <c r="H343" s="50">
        <v>49</v>
      </c>
      <c r="I343" s="50">
        <v>39</v>
      </c>
      <c r="J343" s="50">
        <v>94</v>
      </c>
      <c r="K343" s="50">
        <v>119</v>
      </c>
      <c r="L343" s="50">
        <v>110</v>
      </c>
      <c r="M343" s="50">
        <v>122</v>
      </c>
      <c r="N343" s="50">
        <v>97</v>
      </c>
      <c r="O343" s="50">
        <v>109</v>
      </c>
      <c r="P343" s="50">
        <v>104</v>
      </c>
      <c r="Q343" s="50">
        <v>80</v>
      </c>
      <c r="R343" s="50">
        <v>76</v>
      </c>
      <c r="S343" s="50">
        <v>99</v>
      </c>
      <c r="T343" s="50">
        <v>122</v>
      </c>
      <c r="U343" s="50">
        <v>115</v>
      </c>
      <c r="V343" s="50">
        <v>86</v>
      </c>
      <c r="W343" s="50">
        <v>74</v>
      </c>
      <c r="X343" s="50">
        <v>29</v>
      </c>
      <c r="Y343" s="50">
        <v>5</v>
      </c>
      <c r="Z343" s="50">
        <v>4</v>
      </c>
      <c r="AA343" s="50">
        <v>0</v>
      </c>
      <c r="AB343" s="50">
        <v>0</v>
      </c>
      <c r="AC343" s="50">
        <v>4</v>
      </c>
      <c r="AD343" s="50">
        <v>137</v>
      </c>
      <c r="AE343" s="50">
        <v>950</v>
      </c>
      <c r="AF343" s="50">
        <v>534</v>
      </c>
      <c r="AG343" s="50">
        <v>8.5</v>
      </c>
      <c r="AH343" s="50">
        <v>58.6</v>
      </c>
      <c r="AI343" s="50">
        <v>32.9</v>
      </c>
      <c r="AJ343" s="48">
        <v>49.4</v>
      </c>
      <c r="AK343" s="50">
        <v>0</v>
      </c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48"/>
      <c r="ES343" s="50"/>
    </row>
    <row r="344" spans="1:149" x14ac:dyDescent="0.15">
      <c r="A344" s="44" t="s">
        <v>264</v>
      </c>
      <c r="B344" s="44" t="s">
        <v>265</v>
      </c>
      <c r="C344" s="44" t="s">
        <v>520</v>
      </c>
      <c r="D344">
        <v>0</v>
      </c>
      <c r="E344" s="50">
        <v>4559</v>
      </c>
      <c r="F344" s="50">
        <v>139</v>
      </c>
      <c r="G344" s="50">
        <v>161</v>
      </c>
      <c r="H344" s="50">
        <v>146</v>
      </c>
      <c r="I344" s="50">
        <v>173</v>
      </c>
      <c r="J344" s="50">
        <v>240</v>
      </c>
      <c r="K344" s="50">
        <v>352</v>
      </c>
      <c r="L344" s="50">
        <v>356</v>
      </c>
      <c r="M344" s="50">
        <v>360</v>
      </c>
      <c r="N344" s="50">
        <v>387</v>
      </c>
      <c r="O344" s="50">
        <v>419</v>
      </c>
      <c r="P344" s="50">
        <v>322</v>
      </c>
      <c r="Q344" s="50">
        <v>266</v>
      </c>
      <c r="R344" s="50">
        <v>235</v>
      </c>
      <c r="S344" s="50">
        <v>209</v>
      </c>
      <c r="T344" s="50">
        <v>258</v>
      </c>
      <c r="U344" s="50">
        <v>197</v>
      </c>
      <c r="V344" s="50">
        <v>146</v>
      </c>
      <c r="W344" s="50">
        <v>112</v>
      </c>
      <c r="X344" s="50">
        <v>57</v>
      </c>
      <c r="Y344" s="50">
        <v>20</v>
      </c>
      <c r="Z344" s="50">
        <v>4</v>
      </c>
      <c r="AA344" s="50">
        <v>0</v>
      </c>
      <c r="AB344" s="50">
        <v>0</v>
      </c>
      <c r="AC344" s="50">
        <v>4</v>
      </c>
      <c r="AD344" s="50">
        <v>446</v>
      </c>
      <c r="AE344" s="50">
        <v>3110</v>
      </c>
      <c r="AF344" s="50">
        <v>1003</v>
      </c>
      <c r="AG344" s="50">
        <v>9.8000000000000007</v>
      </c>
      <c r="AH344" s="50">
        <v>68.2</v>
      </c>
      <c r="AI344" s="50">
        <v>22</v>
      </c>
      <c r="AJ344" s="48">
        <v>44.9</v>
      </c>
      <c r="AK344" s="50">
        <v>102</v>
      </c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  <c r="EN344" s="50"/>
      <c r="EO344" s="50"/>
      <c r="EP344" s="50"/>
      <c r="EQ344" s="50"/>
      <c r="ER344" s="48"/>
      <c r="ES344" s="50"/>
    </row>
    <row r="345" spans="1:149" x14ac:dyDescent="0.15">
      <c r="A345" s="44" t="s">
        <v>264</v>
      </c>
      <c r="B345" s="44" t="s">
        <v>265</v>
      </c>
      <c r="C345" s="44" t="s">
        <v>520</v>
      </c>
      <c r="D345">
        <v>1</v>
      </c>
      <c r="E345" s="50">
        <v>2001</v>
      </c>
      <c r="F345" s="50">
        <v>64</v>
      </c>
      <c r="G345" s="50">
        <v>81</v>
      </c>
      <c r="H345" s="50">
        <v>62</v>
      </c>
      <c r="I345" s="50">
        <v>90</v>
      </c>
      <c r="J345" s="50">
        <v>114</v>
      </c>
      <c r="K345" s="50">
        <v>156</v>
      </c>
      <c r="L345" s="50">
        <v>153</v>
      </c>
      <c r="M345" s="50">
        <v>154</v>
      </c>
      <c r="N345" s="50">
        <v>182</v>
      </c>
      <c r="O345" s="50">
        <v>192</v>
      </c>
      <c r="P345" s="50">
        <v>150</v>
      </c>
      <c r="Q345" s="50">
        <v>108</v>
      </c>
      <c r="R345" s="50">
        <v>103</v>
      </c>
      <c r="S345" s="50">
        <v>99</v>
      </c>
      <c r="T345" s="50">
        <v>106</v>
      </c>
      <c r="U345" s="50">
        <v>82</v>
      </c>
      <c r="V345" s="50">
        <v>48</v>
      </c>
      <c r="W345" s="50">
        <v>35</v>
      </c>
      <c r="X345" s="50">
        <v>20</v>
      </c>
      <c r="Y345" s="50">
        <v>2</v>
      </c>
      <c r="Z345" s="50">
        <v>0</v>
      </c>
      <c r="AA345" s="50">
        <v>0</v>
      </c>
      <c r="AB345" s="50">
        <v>0</v>
      </c>
      <c r="AC345" s="50">
        <v>0</v>
      </c>
      <c r="AD345" s="50">
        <v>207</v>
      </c>
      <c r="AE345" s="50">
        <v>1402</v>
      </c>
      <c r="AF345" s="50">
        <v>392</v>
      </c>
      <c r="AG345" s="50">
        <v>10.3</v>
      </c>
      <c r="AH345" s="50">
        <v>70.099999999999994</v>
      </c>
      <c r="AI345" s="50">
        <v>19.600000000000001</v>
      </c>
      <c r="AJ345" s="48">
        <v>43.3</v>
      </c>
      <c r="AK345" s="50">
        <v>0</v>
      </c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  <c r="EN345" s="50"/>
      <c r="EO345" s="50"/>
      <c r="EP345" s="50"/>
      <c r="EQ345" s="50"/>
      <c r="ER345" s="48"/>
      <c r="ES345" s="50"/>
    </row>
    <row r="346" spans="1:149" x14ac:dyDescent="0.15">
      <c r="A346" s="44" t="s">
        <v>264</v>
      </c>
      <c r="B346" s="44" t="s">
        <v>265</v>
      </c>
      <c r="C346" s="44" t="s">
        <v>520</v>
      </c>
      <c r="D346">
        <v>2</v>
      </c>
      <c r="E346" s="50">
        <v>2558</v>
      </c>
      <c r="F346" s="50">
        <v>75</v>
      </c>
      <c r="G346" s="50">
        <v>80</v>
      </c>
      <c r="H346" s="50">
        <v>84</v>
      </c>
      <c r="I346" s="50">
        <v>83</v>
      </c>
      <c r="J346" s="50">
        <v>126</v>
      </c>
      <c r="K346" s="50">
        <v>196</v>
      </c>
      <c r="L346" s="50">
        <v>203</v>
      </c>
      <c r="M346" s="50">
        <v>206</v>
      </c>
      <c r="N346" s="50">
        <v>205</v>
      </c>
      <c r="O346" s="50">
        <v>227</v>
      </c>
      <c r="P346" s="50">
        <v>172</v>
      </c>
      <c r="Q346" s="50">
        <v>158</v>
      </c>
      <c r="R346" s="50">
        <v>132</v>
      </c>
      <c r="S346" s="50">
        <v>110</v>
      </c>
      <c r="T346" s="50">
        <v>152</v>
      </c>
      <c r="U346" s="50">
        <v>115</v>
      </c>
      <c r="V346" s="50">
        <v>98</v>
      </c>
      <c r="W346" s="50">
        <v>77</v>
      </c>
      <c r="X346" s="50">
        <v>37</v>
      </c>
      <c r="Y346" s="50">
        <v>18</v>
      </c>
      <c r="Z346" s="50">
        <v>4</v>
      </c>
      <c r="AA346" s="50">
        <v>0</v>
      </c>
      <c r="AB346" s="50">
        <v>0</v>
      </c>
      <c r="AC346" s="50">
        <v>4</v>
      </c>
      <c r="AD346" s="50">
        <v>239</v>
      </c>
      <c r="AE346" s="50">
        <v>1708</v>
      </c>
      <c r="AF346" s="50">
        <v>611</v>
      </c>
      <c r="AG346" s="50">
        <v>9.3000000000000007</v>
      </c>
      <c r="AH346" s="50">
        <v>66.8</v>
      </c>
      <c r="AI346" s="50">
        <v>23.9</v>
      </c>
      <c r="AJ346" s="48">
        <v>46.2</v>
      </c>
      <c r="AK346" s="50">
        <v>0</v>
      </c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  <c r="EN346" s="50"/>
      <c r="EO346" s="50"/>
      <c r="EP346" s="50"/>
      <c r="EQ346" s="50"/>
      <c r="ER346" s="48"/>
      <c r="ES346" s="50"/>
    </row>
    <row r="347" spans="1:149" x14ac:dyDescent="0.15">
      <c r="A347" s="44" t="s">
        <v>266</v>
      </c>
      <c r="B347" s="44" t="s">
        <v>267</v>
      </c>
      <c r="C347" s="44" t="s">
        <v>521</v>
      </c>
      <c r="D347">
        <v>0</v>
      </c>
      <c r="E347" s="50">
        <v>3014</v>
      </c>
      <c r="F347" s="50">
        <v>126</v>
      </c>
      <c r="G347" s="50">
        <v>104</v>
      </c>
      <c r="H347" s="50">
        <v>79</v>
      </c>
      <c r="I347" s="50">
        <v>102</v>
      </c>
      <c r="J347" s="50">
        <v>200</v>
      </c>
      <c r="K347" s="50">
        <v>242</v>
      </c>
      <c r="L347" s="50">
        <v>251</v>
      </c>
      <c r="M347" s="50">
        <v>264</v>
      </c>
      <c r="N347" s="50">
        <v>250</v>
      </c>
      <c r="O347" s="50">
        <v>263</v>
      </c>
      <c r="P347" s="50">
        <v>228</v>
      </c>
      <c r="Q347" s="50">
        <v>192</v>
      </c>
      <c r="R347" s="50">
        <v>136</v>
      </c>
      <c r="S347" s="50">
        <v>141</v>
      </c>
      <c r="T347" s="50">
        <v>121</v>
      </c>
      <c r="U347" s="50">
        <v>101</v>
      </c>
      <c r="V347" s="50">
        <v>91</v>
      </c>
      <c r="W347" s="50">
        <v>64</v>
      </c>
      <c r="X347" s="50">
        <v>39</v>
      </c>
      <c r="Y347" s="50">
        <v>17</v>
      </c>
      <c r="Z347" s="50">
        <v>3</v>
      </c>
      <c r="AA347" s="50">
        <v>0</v>
      </c>
      <c r="AB347" s="50">
        <v>0</v>
      </c>
      <c r="AC347" s="50">
        <v>3</v>
      </c>
      <c r="AD347" s="50">
        <v>309</v>
      </c>
      <c r="AE347" s="50">
        <v>2128</v>
      </c>
      <c r="AF347" s="50">
        <v>577</v>
      </c>
      <c r="AG347" s="50">
        <v>10.3</v>
      </c>
      <c r="AH347" s="50">
        <v>70.599999999999994</v>
      </c>
      <c r="AI347" s="50">
        <v>19.100000000000001</v>
      </c>
      <c r="AJ347" s="48">
        <v>43.4</v>
      </c>
      <c r="AK347" s="50">
        <v>103</v>
      </c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  <c r="EN347" s="50"/>
      <c r="EO347" s="50"/>
      <c r="EP347" s="50"/>
      <c r="EQ347" s="50"/>
      <c r="ER347" s="48"/>
      <c r="ES347" s="50"/>
    </row>
    <row r="348" spans="1:149" x14ac:dyDescent="0.15">
      <c r="A348" s="44" t="s">
        <v>266</v>
      </c>
      <c r="B348" s="44" t="s">
        <v>267</v>
      </c>
      <c r="C348" s="44" t="s">
        <v>521</v>
      </c>
      <c r="D348">
        <v>1</v>
      </c>
      <c r="E348" s="50">
        <v>1328</v>
      </c>
      <c r="F348" s="50">
        <v>63</v>
      </c>
      <c r="G348" s="50">
        <v>50</v>
      </c>
      <c r="H348" s="50">
        <v>41</v>
      </c>
      <c r="I348" s="50">
        <v>43</v>
      </c>
      <c r="J348" s="50">
        <v>85</v>
      </c>
      <c r="K348" s="50">
        <v>104</v>
      </c>
      <c r="L348" s="50">
        <v>127</v>
      </c>
      <c r="M348" s="50">
        <v>128</v>
      </c>
      <c r="N348" s="50">
        <v>110</v>
      </c>
      <c r="O348" s="50">
        <v>111</v>
      </c>
      <c r="P348" s="50">
        <v>95</v>
      </c>
      <c r="Q348" s="50">
        <v>90</v>
      </c>
      <c r="R348" s="50">
        <v>61</v>
      </c>
      <c r="S348" s="50">
        <v>61</v>
      </c>
      <c r="T348" s="50">
        <v>50</v>
      </c>
      <c r="U348" s="50">
        <v>41</v>
      </c>
      <c r="V348" s="50">
        <v>34</v>
      </c>
      <c r="W348" s="50">
        <v>20</v>
      </c>
      <c r="X348" s="50">
        <v>11</v>
      </c>
      <c r="Y348" s="50">
        <v>3</v>
      </c>
      <c r="Z348" s="50">
        <v>0</v>
      </c>
      <c r="AA348" s="50">
        <v>0</v>
      </c>
      <c r="AB348" s="50">
        <v>0</v>
      </c>
      <c r="AC348" s="50">
        <v>0</v>
      </c>
      <c r="AD348" s="50">
        <v>154</v>
      </c>
      <c r="AE348" s="50">
        <v>954</v>
      </c>
      <c r="AF348" s="50">
        <v>220</v>
      </c>
      <c r="AG348" s="50">
        <v>11.6</v>
      </c>
      <c r="AH348" s="50">
        <v>71.8</v>
      </c>
      <c r="AI348" s="50">
        <v>16.600000000000001</v>
      </c>
      <c r="AJ348" s="48">
        <v>41.8</v>
      </c>
      <c r="AK348" s="50">
        <v>0</v>
      </c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  <c r="EN348" s="50"/>
      <c r="EO348" s="50"/>
      <c r="EP348" s="50"/>
      <c r="EQ348" s="50"/>
      <c r="ER348" s="48"/>
      <c r="ES348" s="50"/>
    </row>
    <row r="349" spans="1:149" x14ac:dyDescent="0.15">
      <c r="A349" s="44" t="s">
        <v>266</v>
      </c>
      <c r="B349" s="44" t="s">
        <v>267</v>
      </c>
      <c r="C349" s="44" t="s">
        <v>521</v>
      </c>
      <c r="D349">
        <v>2</v>
      </c>
      <c r="E349" s="50">
        <v>1686</v>
      </c>
      <c r="F349" s="50">
        <v>63</v>
      </c>
      <c r="G349" s="50">
        <v>54</v>
      </c>
      <c r="H349" s="50">
        <v>38</v>
      </c>
      <c r="I349" s="50">
        <v>59</v>
      </c>
      <c r="J349" s="50">
        <v>115</v>
      </c>
      <c r="K349" s="50">
        <v>138</v>
      </c>
      <c r="L349" s="50">
        <v>124</v>
      </c>
      <c r="M349" s="50">
        <v>136</v>
      </c>
      <c r="N349" s="50">
        <v>140</v>
      </c>
      <c r="O349" s="50">
        <v>152</v>
      </c>
      <c r="P349" s="50">
        <v>133</v>
      </c>
      <c r="Q349" s="50">
        <v>102</v>
      </c>
      <c r="R349" s="50">
        <v>75</v>
      </c>
      <c r="S349" s="50">
        <v>80</v>
      </c>
      <c r="T349" s="50">
        <v>71</v>
      </c>
      <c r="U349" s="50">
        <v>60</v>
      </c>
      <c r="V349" s="50">
        <v>57</v>
      </c>
      <c r="W349" s="50">
        <v>44</v>
      </c>
      <c r="X349" s="50">
        <v>28</v>
      </c>
      <c r="Y349" s="50">
        <v>14</v>
      </c>
      <c r="Z349" s="50">
        <v>3</v>
      </c>
      <c r="AA349" s="50">
        <v>0</v>
      </c>
      <c r="AB349" s="50">
        <v>0</v>
      </c>
      <c r="AC349" s="50">
        <v>3</v>
      </c>
      <c r="AD349" s="50">
        <v>155</v>
      </c>
      <c r="AE349" s="50">
        <v>1174</v>
      </c>
      <c r="AF349" s="50">
        <v>357</v>
      </c>
      <c r="AG349" s="50">
        <v>9.1999999999999993</v>
      </c>
      <c r="AH349" s="50">
        <v>69.599999999999994</v>
      </c>
      <c r="AI349" s="50">
        <v>21.2</v>
      </c>
      <c r="AJ349" s="48">
        <v>44.7</v>
      </c>
      <c r="AK349" s="50">
        <v>0</v>
      </c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  <c r="EN349" s="50"/>
      <c r="EO349" s="50"/>
      <c r="EP349" s="50"/>
      <c r="EQ349" s="50"/>
      <c r="ER349" s="48"/>
      <c r="ES349" s="50"/>
    </row>
    <row r="350" spans="1:149" x14ac:dyDescent="0.15">
      <c r="A350" s="44" t="s">
        <v>268</v>
      </c>
      <c r="B350" s="44" t="s">
        <v>269</v>
      </c>
      <c r="C350" s="44" t="s">
        <v>522</v>
      </c>
      <c r="D350">
        <v>0</v>
      </c>
      <c r="E350" s="50">
        <v>3971</v>
      </c>
      <c r="F350" s="50">
        <v>134</v>
      </c>
      <c r="G350" s="50">
        <v>112</v>
      </c>
      <c r="H350" s="50">
        <v>92</v>
      </c>
      <c r="I350" s="50">
        <v>109</v>
      </c>
      <c r="J350" s="50">
        <v>265</v>
      </c>
      <c r="K350" s="50">
        <v>401</v>
      </c>
      <c r="L350" s="50">
        <v>380</v>
      </c>
      <c r="M350" s="50">
        <v>351</v>
      </c>
      <c r="N350" s="50">
        <v>349</v>
      </c>
      <c r="O350" s="50">
        <v>360</v>
      </c>
      <c r="P350" s="50">
        <v>246</v>
      </c>
      <c r="Q350" s="50">
        <v>209</v>
      </c>
      <c r="R350" s="50">
        <v>169</v>
      </c>
      <c r="S350" s="50">
        <v>158</v>
      </c>
      <c r="T350" s="50">
        <v>181</v>
      </c>
      <c r="U350" s="50">
        <v>169</v>
      </c>
      <c r="V350" s="50">
        <v>123</v>
      </c>
      <c r="W350" s="50">
        <v>101</v>
      </c>
      <c r="X350" s="50">
        <v>52</v>
      </c>
      <c r="Y350" s="50">
        <v>10</v>
      </c>
      <c r="Z350" s="50">
        <v>0</v>
      </c>
      <c r="AA350" s="50">
        <v>0</v>
      </c>
      <c r="AB350" s="50">
        <v>0</v>
      </c>
      <c r="AC350" s="50">
        <v>0</v>
      </c>
      <c r="AD350" s="50">
        <v>338</v>
      </c>
      <c r="AE350" s="50">
        <v>2839</v>
      </c>
      <c r="AF350" s="50">
        <v>794</v>
      </c>
      <c r="AG350" s="50">
        <v>8.5</v>
      </c>
      <c r="AH350" s="50">
        <v>71.5</v>
      </c>
      <c r="AI350" s="50">
        <v>20</v>
      </c>
      <c r="AJ350" s="48">
        <v>43.8</v>
      </c>
      <c r="AK350" s="50">
        <v>98</v>
      </c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  <c r="EN350" s="50"/>
      <c r="EO350" s="50"/>
      <c r="EP350" s="50"/>
      <c r="EQ350" s="50"/>
      <c r="ER350" s="48"/>
      <c r="ES350" s="50"/>
    </row>
    <row r="351" spans="1:149" x14ac:dyDescent="0.15">
      <c r="A351" s="44" t="s">
        <v>268</v>
      </c>
      <c r="B351" s="44" t="s">
        <v>269</v>
      </c>
      <c r="C351" s="44" t="s">
        <v>522</v>
      </c>
      <c r="D351">
        <v>1</v>
      </c>
      <c r="E351" s="50">
        <v>1797</v>
      </c>
      <c r="F351" s="50">
        <v>63</v>
      </c>
      <c r="G351" s="50">
        <v>70</v>
      </c>
      <c r="H351" s="50">
        <v>50</v>
      </c>
      <c r="I351" s="50">
        <v>54</v>
      </c>
      <c r="J351" s="50">
        <v>120</v>
      </c>
      <c r="K351" s="50">
        <v>168</v>
      </c>
      <c r="L351" s="50">
        <v>178</v>
      </c>
      <c r="M351" s="50">
        <v>151</v>
      </c>
      <c r="N351" s="50">
        <v>150</v>
      </c>
      <c r="O351" s="50">
        <v>176</v>
      </c>
      <c r="P351" s="50">
        <v>114</v>
      </c>
      <c r="Q351" s="50">
        <v>103</v>
      </c>
      <c r="R351" s="50">
        <v>83</v>
      </c>
      <c r="S351" s="50">
        <v>65</v>
      </c>
      <c r="T351" s="50">
        <v>76</v>
      </c>
      <c r="U351" s="50">
        <v>66</v>
      </c>
      <c r="V351" s="50">
        <v>54</v>
      </c>
      <c r="W351" s="50">
        <v>39</v>
      </c>
      <c r="X351" s="50">
        <v>13</v>
      </c>
      <c r="Y351" s="50">
        <v>4</v>
      </c>
      <c r="Z351" s="50">
        <v>0</v>
      </c>
      <c r="AA351" s="50">
        <v>0</v>
      </c>
      <c r="AB351" s="50">
        <v>0</v>
      </c>
      <c r="AC351" s="50">
        <v>0</v>
      </c>
      <c r="AD351" s="50">
        <v>183</v>
      </c>
      <c r="AE351" s="50">
        <v>1297</v>
      </c>
      <c r="AF351" s="50">
        <v>317</v>
      </c>
      <c r="AG351" s="50">
        <v>10.199999999999999</v>
      </c>
      <c r="AH351" s="50">
        <v>72.2</v>
      </c>
      <c r="AI351" s="50">
        <v>17.600000000000001</v>
      </c>
      <c r="AJ351" s="48">
        <v>42.5</v>
      </c>
      <c r="AK351" s="50">
        <v>0</v>
      </c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  <c r="EN351" s="50"/>
      <c r="EO351" s="50"/>
      <c r="EP351" s="50"/>
      <c r="EQ351" s="50"/>
      <c r="ER351" s="48"/>
      <c r="ES351" s="50"/>
    </row>
    <row r="352" spans="1:149" x14ac:dyDescent="0.15">
      <c r="A352" s="44" t="s">
        <v>268</v>
      </c>
      <c r="B352" s="44" t="s">
        <v>269</v>
      </c>
      <c r="C352" s="44" t="s">
        <v>522</v>
      </c>
      <c r="D352">
        <v>2</v>
      </c>
      <c r="E352" s="50">
        <v>2174</v>
      </c>
      <c r="F352" s="50">
        <v>71</v>
      </c>
      <c r="G352" s="50">
        <v>42</v>
      </c>
      <c r="H352" s="50">
        <v>42</v>
      </c>
      <c r="I352" s="50">
        <v>55</v>
      </c>
      <c r="J352" s="50">
        <v>145</v>
      </c>
      <c r="K352" s="50">
        <v>233</v>
      </c>
      <c r="L352" s="50">
        <v>202</v>
      </c>
      <c r="M352" s="50">
        <v>200</v>
      </c>
      <c r="N352" s="50">
        <v>199</v>
      </c>
      <c r="O352" s="50">
        <v>184</v>
      </c>
      <c r="P352" s="50">
        <v>132</v>
      </c>
      <c r="Q352" s="50">
        <v>106</v>
      </c>
      <c r="R352" s="50">
        <v>86</v>
      </c>
      <c r="S352" s="50">
        <v>93</v>
      </c>
      <c r="T352" s="50">
        <v>105</v>
      </c>
      <c r="U352" s="50">
        <v>103</v>
      </c>
      <c r="V352" s="50">
        <v>69</v>
      </c>
      <c r="W352" s="50">
        <v>62</v>
      </c>
      <c r="X352" s="50">
        <v>39</v>
      </c>
      <c r="Y352" s="50">
        <v>6</v>
      </c>
      <c r="Z352" s="50">
        <v>0</v>
      </c>
      <c r="AA352" s="50">
        <v>0</v>
      </c>
      <c r="AB352" s="50">
        <v>0</v>
      </c>
      <c r="AC352" s="50">
        <v>0</v>
      </c>
      <c r="AD352" s="50">
        <v>155</v>
      </c>
      <c r="AE352" s="50">
        <v>1542</v>
      </c>
      <c r="AF352" s="50">
        <v>477</v>
      </c>
      <c r="AG352" s="50">
        <v>7.1</v>
      </c>
      <c r="AH352" s="50">
        <v>70.900000000000006</v>
      </c>
      <c r="AI352" s="50">
        <v>21.9</v>
      </c>
      <c r="AJ352" s="48">
        <v>44.8</v>
      </c>
      <c r="AK352" s="50">
        <v>0</v>
      </c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  <c r="EN352" s="50"/>
      <c r="EO352" s="50"/>
      <c r="EP352" s="50"/>
      <c r="EQ352" s="50"/>
      <c r="ER352" s="48"/>
      <c r="ES352" s="50"/>
    </row>
    <row r="353" spans="1:149" x14ac:dyDescent="0.15">
      <c r="A353" s="44" t="s">
        <v>270</v>
      </c>
      <c r="B353" s="44" t="s">
        <v>271</v>
      </c>
      <c r="C353" s="44" t="s">
        <v>523</v>
      </c>
      <c r="D353">
        <v>0</v>
      </c>
      <c r="E353" s="50">
        <v>2519</v>
      </c>
      <c r="F353" s="50">
        <v>66</v>
      </c>
      <c r="G353" s="50">
        <v>49</v>
      </c>
      <c r="H353" s="50">
        <v>65</v>
      </c>
      <c r="I353" s="50">
        <v>105</v>
      </c>
      <c r="J353" s="50">
        <v>204</v>
      </c>
      <c r="K353" s="50">
        <v>182</v>
      </c>
      <c r="L353" s="50">
        <v>184</v>
      </c>
      <c r="M353" s="50">
        <v>149</v>
      </c>
      <c r="N353" s="50">
        <v>159</v>
      </c>
      <c r="O353" s="50">
        <v>182</v>
      </c>
      <c r="P353" s="50">
        <v>178</v>
      </c>
      <c r="Q353" s="50">
        <v>116</v>
      </c>
      <c r="R353" s="50">
        <v>104</v>
      </c>
      <c r="S353" s="50">
        <v>153</v>
      </c>
      <c r="T353" s="50">
        <v>156</v>
      </c>
      <c r="U353" s="50">
        <v>171</v>
      </c>
      <c r="V353" s="50">
        <v>120</v>
      </c>
      <c r="W353" s="50">
        <v>95</v>
      </c>
      <c r="X353" s="50">
        <v>62</v>
      </c>
      <c r="Y353" s="50">
        <v>18</v>
      </c>
      <c r="Z353" s="50">
        <v>1</v>
      </c>
      <c r="AA353" s="50">
        <v>0</v>
      </c>
      <c r="AB353" s="50">
        <v>0</v>
      </c>
      <c r="AC353" s="50">
        <v>1</v>
      </c>
      <c r="AD353" s="50">
        <v>180</v>
      </c>
      <c r="AE353" s="50">
        <v>1563</v>
      </c>
      <c r="AF353" s="50">
        <v>776</v>
      </c>
      <c r="AG353" s="50">
        <v>7.1</v>
      </c>
      <c r="AH353" s="50">
        <v>62</v>
      </c>
      <c r="AI353" s="50">
        <v>30.8</v>
      </c>
      <c r="AJ353" s="48">
        <v>48.3</v>
      </c>
      <c r="AK353" s="50">
        <v>100</v>
      </c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48"/>
      <c r="ES353" s="50"/>
    </row>
    <row r="354" spans="1:149" x14ac:dyDescent="0.15">
      <c r="A354" s="44" t="s">
        <v>270</v>
      </c>
      <c r="B354" s="44" t="s">
        <v>271</v>
      </c>
      <c r="C354" s="44" t="s">
        <v>523</v>
      </c>
      <c r="D354">
        <v>1</v>
      </c>
      <c r="E354" s="50">
        <v>1155</v>
      </c>
      <c r="F354" s="50">
        <v>29</v>
      </c>
      <c r="G354" s="50">
        <v>21</v>
      </c>
      <c r="H354" s="50">
        <v>32</v>
      </c>
      <c r="I354" s="50">
        <v>55</v>
      </c>
      <c r="J354" s="50">
        <v>93</v>
      </c>
      <c r="K354" s="50">
        <v>83</v>
      </c>
      <c r="L354" s="50">
        <v>97</v>
      </c>
      <c r="M354" s="50">
        <v>74</v>
      </c>
      <c r="N354" s="50">
        <v>80</v>
      </c>
      <c r="O354" s="50">
        <v>89</v>
      </c>
      <c r="P354" s="50">
        <v>82</v>
      </c>
      <c r="Q354" s="50">
        <v>58</v>
      </c>
      <c r="R354" s="50">
        <v>47</v>
      </c>
      <c r="S354" s="50">
        <v>71</v>
      </c>
      <c r="T354" s="50">
        <v>74</v>
      </c>
      <c r="U354" s="50">
        <v>63</v>
      </c>
      <c r="V354" s="50">
        <v>51</v>
      </c>
      <c r="W354" s="50">
        <v>36</v>
      </c>
      <c r="X354" s="50">
        <v>19</v>
      </c>
      <c r="Y354" s="50">
        <v>1</v>
      </c>
      <c r="Z354" s="50">
        <v>0</v>
      </c>
      <c r="AA354" s="50">
        <v>0</v>
      </c>
      <c r="AB354" s="50">
        <v>0</v>
      </c>
      <c r="AC354" s="50">
        <v>0</v>
      </c>
      <c r="AD354" s="50">
        <v>82</v>
      </c>
      <c r="AE354" s="50">
        <v>758</v>
      </c>
      <c r="AF354" s="50">
        <v>315</v>
      </c>
      <c r="AG354" s="50">
        <v>7.1</v>
      </c>
      <c r="AH354" s="50">
        <v>65.599999999999994</v>
      </c>
      <c r="AI354" s="50">
        <v>27.3</v>
      </c>
      <c r="AJ354" s="48">
        <v>46.5</v>
      </c>
      <c r="AK354" s="50">
        <v>0</v>
      </c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  <c r="EN354" s="50"/>
      <c r="EO354" s="50"/>
      <c r="EP354" s="50"/>
      <c r="EQ354" s="50"/>
      <c r="ER354" s="48"/>
      <c r="ES354" s="50"/>
    </row>
    <row r="355" spans="1:149" x14ac:dyDescent="0.15">
      <c r="A355" s="44" t="s">
        <v>270</v>
      </c>
      <c r="B355" s="44" t="s">
        <v>271</v>
      </c>
      <c r="C355" s="44" t="s">
        <v>523</v>
      </c>
      <c r="D355">
        <v>2</v>
      </c>
      <c r="E355" s="50">
        <v>1364</v>
      </c>
      <c r="F355" s="50">
        <v>37</v>
      </c>
      <c r="G355" s="50">
        <v>28</v>
      </c>
      <c r="H355" s="50">
        <v>33</v>
      </c>
      <c r="I355" s="50">
        <v>50</v>
      </c>
      <c r="J355" s="50">
        <v>111</v>
      </c>
      <c r="K355" s="50">
        <v>99</v>
      </c>
      <c r="L355" s="50">
        <v>87</v>
      </c>
      <c r="M355" s="50">
        <v>75</v>
      </c>
      <c r="N355" s="50">
        <v>79</v>
      </c>
      <c r="O355" s="50">
        <v>93</v>
      </c>
      <c r="P355" s="50">
        <v>96</v>
      </c>
      <c r="Q355" s="50">
        <v>58</v>
      </c>
      <c r="R355" s="50">
        <v>57</v>
      </c>
      <c r="S355" s="50">
        <v>82</v>
      </c>
      <c r="T355" s="50">
        <v>82</v>
      </c>
      <c r="U355" s="50">
        <v>108</v>
      </c>
      <c r="V355" s="50">
        <v>69</v>
      </c>
      <c r="W355" s="50">
        <v>59</v>
      </c>
      <c r="X355" s="50">
        <v>43</v>
      </c>
      <c r="Y355" s="50">
        <v>17</v>
      </c>
      <c r="Z355" s="50">
        <v>1</v>
      </c>
      <c r="AA355" s="50">
        <v>0</v>
      </c>
      <c r="AB355" s="50">
        <v>0</v>
      </c>
      <c r="AC355" s="50">
        <v>1</v>
      </c>
      <c r="AD355" s="50">
        <v>98</v>
      </c>
      <c r="AE355" s="50">
        <v>805</v>
      </c>
      <c r="AF355" s="50">
        <v>461</v>
      </c>
      <c r="AG355" s="50">
        <v>7.2</v>
      </c>
      <c r="AH355" s="50">
        <v>59</v>
      </c>
      <c r="AI355" s="50">
        <v>33.799999999999997</v>
      </c>
      <c r="AJ355" s="48">
        <v>49.8</v>
      </c>
      <c r="AK355" s="50">
        <v>0</v>
      </c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  <c r="EN355" s="50"/>
      <c r="EO355" s="50"/>
      <c r="EP355" s="50"/>
      <c r="EQ355" s="50"/>
      <c r="ER355" s="48"/>
      <c r="ES355" s="50"/>
    </row>
    <row r="356" spans="1:149" x14ac:dyDescent="0.15">
      <c r="A356" s="44" t="s">
        <v>272</v>
      </c>
      <c r="B356" s="44" t="s">
        <v>273</v>
      </c>
      <c r="C356" s="44" t="s">
        <v>524</v>
      </c>
      <c r="D356">
        <v>0</v>
      </c>
      <c r="E356" s="50">
        <v>2140</v>
      </c>
      <c r="F356" s="50">
        <v>83</v>
      </c>
      <c r="G356" s="50">
        <v>81</v>
      </c>
      <c r="H356" s="50">
        <v>76</v>
      </c>
      <c r="I356" s="50">
        <v>82</v>
      </c>
      <c r="J356" s="50">
        <v>128</v>
      </c>
      <c r="K356" s="50">
        <v>158</v>
      </c>
      <c r="L356" s="50">
        <v>182</v>
      </c>
      <c r="M356" s="50">
        <v>140</v>
      </c>
      <c r="N356" s="50">
        <v>194</v>
      </c>
      <c r="O356" s="50">
        <v>191</v>
      </c>
      <c r="P356" s="50">
        <v>149</v>
      </c>
      <c r="Q356" s="50">
        <v>127</v>
      </c>
      <c r="R356" s="50">
        <v>100</v>
      </c>
      <c r="S356" s="50">
        <v>94</v>
      </c>
      <c r="T356" s="50">
        <v>94</v>
      </c>
      <c r="U356" s="50">
        <v>89</v>
      </c>
      <c r="V356" s="50">
        <v>81</v>
      </c>
      <c r="W356" s="50">
        <v>49</v>
      </c>
      <c r="X356" s="50">
        <v>30</v>
      </c>
      <c r="Y356" s="50">
        <v>9</v>
      </c>
      <c r="Z356" s="50">
        <v>3</v>
      </c>
      <c r="AA356" s="50">
        <v>0</v>
      </c>
      <c r="AB356" s="50">
        <v>0</v>
      </c>
      <c r="AC356" s="50">
        <v>3</v>
      </c>
      <c r="AD356" s="50">
        <v>240</v>
      </c>
      <c r="AE356" s="50">
        <v>1451</v>
      </c>
      <c r="AF356" s="50">
        <v>449</v>
      </c>
      <c r="AG356" s="50">
        <v>11.2</v>
      </c>
      <c r="AH356" s="50">
        <v>67.8</v>
      </c>
      <c r="AI356" s="50">
        <v>21</v>
      </c>
      <c r="AJ356" s="48">
        <v>44</v>
      </c>
      <c r="AK356" s="50">
        <v>103</v>
      </c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  <c r="EN356" s="50"/>
      <c r="EO356" s="50"/>
      <c r="EP356" s="50"/>
      <c r="EQ356" s="50"/>
      <c r="ER356" s="48"/>
      <c r="ES356" s="50"/>
    </row>
    <row r="357" spans="1:149" x14ac:dyDescent="0.15">
      <c r="A357" s="44" t="s">
        <v>272</v>
      </c>
      <c r="B357" s="44" t="s">
        <v>273</v>
      </c>
      <c r="C357" s="44" t="s">
        <v>524</v>
      </c>
      <c r="D357">
        <v>1</v>
      </c>
      <c r="E357" s="50">
        <v>960</v>
      </c>
      <c r="F357" s="50">
        <v>50</v>
      </c>
      <c r="G357" s="50">
        <v>40</v>
      </c>
      <c r="H357" s="50">
        <v>38</v>
      </c>
      <c r="I357" s="50">
        <v>40</v>
      </c>
      <c r="J357" s="50">
        <v>53</v>
      </c>
      <c r="K357" s="50">
        <v>64</v>
      </c>
      <c r="L357" s="50">
        <v>92</v>
      </c>
      <c r="M357" s="50">
        <v>56</v>
      </c>
      <c r="N357" s="50">
        <v>89</v>
      </c>
      <c r="O357" s="50">
        <v>87</v>
      </c>
      <c r="P357" s="50">
        <v>70</v>
      </c>
      <c r="Q357" s="50">
        <v>52</v>
      </c>
      <c r="R357" s="50">
        <v>45</v>
      </c>
      <c r="S357" s="50">
        <v>45</v>
      </c>
      <c r="T357" s="50">
        <v>43</v>
      </c>
      <c r="U357" s="50">
        <v>39</v>
      </c>
      <c r="V357" s="50">
        <v>27</v>
      </c>
      <c r="W357" s="50">
        <v>17</v>
      </c>
      <c r="X357" s="50">
        <v>12</v>
      </c>
      <c r="Y357" s="50">
        <v>1</v>
      </c>
      <c r="Z357" s="50">
        <v>0</v>
      </c>
      <c r="AA357" s="50">
        <v>0</v>
      </c>
      <c r="AB357" s="50">
        <v>0</v>
      </c>
      <c r="AC357" s="50">
        <v>0</v>
      </c>
      <c r="AD357" s="50">
        <v>128</v>
      </c>
      <c r="AE357" s="50">
        <v>648</v>
      </c>
      <c r="AF357" s="50">
        <v>184</v>
      </c>
      <c r="AG357" s="50">
        <v>13.3</v>
      </c>
      <c r="AH357" s="50">
        <v>67.5</v>
      </c>
      <c r="AI357" s="50">
        <v>19.2</v>
      </c>
      <c r="AJ357" s="48">
        <v>42.3</v>
      </c>
      <c r="AK357" s="50">
        <v>0</v>
      </c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0"/>
      <c r="EL357" s="50"/>
      <c r="EM357" s="50"/>
      <c r="EN357" s="50"/>
      <c r="EO357" s="50"/>
      <c r="EP357" s="50"/>
      <c r="EQ357" s="50"/>
      <c r="ER357" s="48"/>
      <c r="ES357" s="50"/>
    </row>
    <row r="358" spans="1:149" x14ac:dyDescent="0.15">
      <c r="A358" s="44" t="s">
        <v>272</v>
      </c>
      <c r="B358" s="44" t="s">
        <v>273</v>
      </c>
      <c r="C358" s="44" t="s">
        <v>524</v>
      </c>
      <c r="D358">
        <v>2</v>
      </c>
      <c r="E358" s="50">
        <v>1180</v>
      </c>
      <c r="F358" s="50">
        <v>33</v>
      </c>
      <c r="G358" s="50">
        <v>41</v>
      </c>
      <c r="H358" s="50">
        <v>38</v>
      </c>
      <c r="I358" s="50">
        <v>42</v>
      </c>
      <c r="J358" s="50">
        <v>75</v>
      </c>
      <c r="K358" s="50">
        <v>94</v>
      </c>
      <c r="L358" s="50">
        <v>90</v>
      </c>
      <c r="M358" s="50">
        <v>84</v>
      </c>
      <c r="N358" s="50">
        <v>105</v>
      </c>
      <c r="O358" s="50">
        <v>104</v>
      </c>
      <c r="P358" s="50">
        <v>79</v>
      </c>
      <c r="Q358" s="50">
        <v>75</v>
      </c>
      <c r="R358" s="50">
        <v>55</v>
      </c>
      <c r="S358" s="50">
        <v>49</v>
      </c>
      <c r="T358" s="50">
        <v>51</v>
      </c>
      <c r="U358" s="50">
        <v>50</v>
      </c>
      <c r="V358" s="50">
        <v>54</v>
      </c>
      <c r="W358" s="50">
        <v>32</v>
      </c>
      <c r="X358" s="50">
        <v>18</v>
      </c>
      <c r="Y358" s="50">
        <v>8</v>
      </c>
      <c r="Z358" s="50">
        <v>3</v>
      </c>
      <c r="AA358" s="50">
        <v>0</v>
      </c>
      <c r="AB358" s="50">
        <v>0</v>
      </c>
      <c r="AC358" s="50">
        <v>3</v>
      </c>
      <c r="AD358" s="50">
        <v>112</v>
      </c>
      <c r="AE358" s="50">
        <v>803</v>
      </c>
      <c r="AF358" s="50">
        <v>265</v>
      </c>
      <c r="AG358" s="50">
        <v>9.5</v>
      </c>
      <c r="AH358" s="50">
        <v>68.099999999999994</v>
      </c>
      <c r="AI358" s="50">
        <v>22.5</v>
      </c>
      <c r="AJ358" s="48">
        <v>45.4</v>
      </c>
      <c r="AK358" s="50">
        <v>0</v>
      </c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K358" s="50"/>
      <c r="EL358" s="50"/>
      <c r="EM358" s="50"/>
      <c r="EN358" s="50"/>
      <c r="EO358" s="50"/>
      <c r="EP358" s="50"/>
      <c r="EQ358" s="50"/>
      <c r="ER358" s="48"/>
      <c r="ES358" s="50"/>
    </row>
    <row r="359" spans="1:149" x14ac:dyDescent="0.15">
      <c r="A359" s="44" t="s">
        <v>274</v>
      </c>
      <c r="B359" s="44" t="s">
        <v>275</v>
      </c>
      <c r="C359" s="44" t="s">
        <v>525</v>
      </c>
      <c r="D359">
        <v>0</v>
      </c>
      <c r="E359" s="50">
        <v>1826</v>
      </c>
      <c r="F359" s="50">
        <v>61</v>
      </c>
      <c r="G359" s="50">
        <v>59</v>
      </c>
      <c r="H359" s="50">
        <v>47</v>
      </c>
      <c r="I359" s="50">
        <v>62</v>
      </c>
      <c r="J359" s="50">
        <v>110</v>
      </c>
      <c r="K359" s="50">
        <v>139</v>
      </c>
      <c r="L359" s="50">
        <v>154</v>
      </c>
      <c r="M359" s="50">
        <v>141</v>
      </c>
      <c r="N359" s="50">
        <v>132</v>
      </c>
      <c r="O359" s="50">
        <v>133</v>
      </c>
      <c r="P359" s="50">
        <v>124</v>
      </c>
      <c r="Q359" s="50">
        <v>86</v>
      </c>
      <c r="R359" s="50">
        <v>105</v>
      </c>
      <c r="S359" s="50">
        <v>92</v>
      </c>
      <c r="T359" s="50">
        <v>125</v>
      </c>
      <c r="U359" s="50">
        <v>77</v>
      </c>
      <c r="V359" s="50">
        <v>70</v>
      </c>
      <c r="W359" s="50">
        <v>61</v>
      </c>
      <c r="X359" s="50">
        <v>35</v>
      </c>
      <c r="Y359" s="50">
        <v>12</v>
      </c>
      <c r="Z359" s="50">
        <v>1</v>
      </c>
      <c r="AA359" s="50">
        <v>0</v>
      </c>
      <c r="AB359" s="50">
        <v>0</v>
      </c>
      <c r="AC359" s="50">
        <v>1</v>
      </c>
      <c r="AD359" s="50">
        <v>167</v>
      </c>
      <c r="AE359" s="50">
        <v>1186</v>
      </c>
      <c r="AF359" s="50">
        <v>473</v>
      </c>
      <c r="AG359" s="50">
        <v>9.1</v>
      </c>
      <c r="AH359" s="50">
        <v>65</v>
      </c>
      <c r="AI359" s="50">
        <v>25.9</v>
      </c>
      <c r="AJ359" s="48">
        <v>46.4</v>
      </c>
      <c r="AK359" s="50">
        <v>101</v>
      </c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  <c r="EN359" s="50"/>
      <c r="EO359" s="50"/>
      <c r="EP359" s="50"/>
      <c r="EQ359" s="50"/>
      <c r="ER359" s="48"/>
      <c r="ES359" s="50"/>
    </row>
    <row r="360" spans="1:149" x14ac:dyDescent="0.15">
      <c r="A360" s="44" t="s">
        <v>274</v>
      </c>
      <c r="B360" s="44" t="s">
        <v>275</v>
      </c>
      <c r="C360" s="44" t="s">
        <v>525</v>
      </c>
      <c r="D360">
        <v>1</v>
      </c>
      <c r="E360" s="50">
        <v>821</v>
      </c>
      <c r="F360" s="50">
        <v>22</v>
      </c>
      <c r="G360" s="50">
        <v>29</v>
      </c>
      <c r="H360" s="50">
        <v>20</v>
      </c>
      <c r="I360" s="50">
        <v>32</v>
      </c>
      <c r="J360" s="50">
        <v>50</v>
      </c>
      <c r="K360" s="50">
        <v>57</v>
      </c>
      <c r="L360" s="50">
        <v>72</v>
      </c>
      <c r="M360" s="50">
        <v>61</v>
      </c>
      <c r="N360" s="50">
        <v>64</v>
      </c>
      <c r="O360" s="50">
        <v>65</v>
      </c>
      <c r="P360" s="50">
        <v>61</v>
      </c>
      <c r="Q360" s="50">
        <v>46</v>
      </c>
      <c r="R360" s="50">
        <v>55</v>
      </c>
      <c r="S360" s="50">
        <v>41</v>
      </c>
      <c r="T360" s="50">
        <v>59</v>
      </c>
      <c r="U360" s="50">
        <v>33</v>
      </c>
      <c r="V360" s="50">
        <v>23</v>
      </c>
      <c r="W360" s="50">
        <v>21</v>
      </c>
      <c r="X360" s="50">
        <v>10</v>
      </c>
      <c r="Y360" s="50">
        <v>0</v>
      </c>
      <c r="Z360" s="50">
        <v>0</v>
      </c>
      <c r="AA360" s="50">
        <v>0</v>
      </c>
      <c r="AB360" s="50">
        <v>0</v>
      </c>
      <c r="AC360" s="50">
        <v>0</v>
      </c>
      <c r="AD360" s="50">
        <v>71</v>
      </c>
      <c r="AE360" s="50">
        <v>563</v>
      </c>
      <c r="AF360" s="50">
        <v>187</v>
      </c>
      <c r="AG360" s="50">
        <v>8.6</v>
      </c>
      <c r="AH360" s="50">
        <v>68.599999999999994</v>
      </c>
      <c r="AI360" s="50">
        <v>22.8</v>
      </c>
      <c r="AJ360" s="48">
        <v>45.4</v>
      </c>
      <c r="AK360" s="50">
        <v>0</v>
      </c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K360" s="50"/>
      <c r="EL360" s="50"/>
      <c r="EM360" s="50"/>
      <c r="EN360" s="50"/>
      <c r="EO360" s="50"/>
      <c r="EP360" s="50"/>
      <c r="EQ360" s="50"/>
      <c r="ER360" s="48"/>
      <c r="ES360" s="50"/>
    </row>
    <row r="361" spans="1:149" x14ac:dyDescent="0.15">
      <c r="A361" s="44" t="s">
        <v>274</v>
      </c>
      <c r="B361" s="44" t="s">
        <v>275</v>
      </c>
      <c r="C361" s="44" t="s">
        <v>525</v>
      </c>
      <c r="D361">
        <v>2</v>
      </c>
      <c r="E361" s="50">
        <v>1005</v>
      </c>
      <c r="F361" s="50">
        <v>39</v>
      </c>
      <c r="G361" s="50">
        <v>30</v>
      </c>
      <c r="H361" s="50">
        <v>27</v>
      </c>
      <c r="I361" s="50">
        <v>30</v>
      </c>
      <c r="J361" s="50">
        <v>60</v>
      </c>
      <c r="K361" s="50">
        <v>82</v>
      </c>
      <c r="L361" s="50">
        <v>82</v>
      </c>
      <c r="M361" s="50">
        <v>80</v>
      </c>
      <c r="N361" s="50">
        <v>68</v>
      </c>
      <c r="O361" s="50">
        <v>68</v>
      </c>
      <c r="P361" s="50">
        <v>63</v>
      </c>
      <c r="Q361" s="50">
        <v>40</v>
      </c>
      <c r="R361" s="50">
        <v>50</v>
      </c>
      <c r="S361" s="50">
        <v>51</v>
      </c>
      <c r="T361" s="50">
        <v>66</v>
      </c>
      <c r="U361" s="50">
        <v>44</v>
      </c>
      <c r="V361" s="50">
        <v>47</v>
      </c>
      <c r="W361" s="50">
        <v>40</v>
      </c>
      <c r="X361" s="50">
        <v>25</v>
      </c>
      <c r="Y361" s="50">
        <v>12</v>
      </c>
      <c r="Z361" s="50">
        <v>1</v>
      </c>
      <c r="AA361" s="50">
        <v>0</v>
      </c>
      <c r="AB361" s="50">
        <v>0</v>
      </c>
      <c r="AC361" s="50">
        <v>1</v>
      </c>
      <c r="AD361" s="50">
        <v>96</v>
      </c>
      <c r="AE361" s="50">
        <v>623</v>
      </c>
      <c r="AF361" s="50">
        <v>286</v>
      </c>
      <c r="AG361" s="50">
        <v>9.6</v>
      </c>
      <c r="AH361" s="50">
        <v>62</v>
      </c>
      <c r="AI361" s="50">
        <v>28.5</v>
      </c>
      <c r="AJ361" s="48">
        <v>47.2</v>
      </c>
      <c r="AK361" s="50">
        <v>0</v>
      </c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  <c r="DH361" s="50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K361" s="50"/>
      <c r="EL361" s="50"/>
      <c r="EM361" s="50"/>
      <c r="EN361" s="50"/>
      <c r="EO361" s="50"/>
      <c r="EP361" s="50"/>
      <c r="EQ361" s="50"/>
      <c r="ER361" s="48"/>
      <c r="ES361" s="50"/>
    </row>
    <row r="362" spans="1:149" x14ac:dyDescent="0.15">
      <c r="A362" s="44" t="s">
        <v>276</v>
      </c>
      <c r="B362" s="44" t="s">
        <v>277</v>
      </c>
      <c r="C362" s="44" t="s">
        <v>526</v>
      </c>
      <c r="D362">
        <v>0</v>
      </c>
      <c r="E362" s="50">
        <v>1617</v>
      </c>
      <c r="F362" s="50">
        <v>32</v>
      </c>
      <c r="G362" s="50">
        <v>25</v>
      </c>
      <c r="H362" s="50">
        <v>35</v>
      </c>
      <c r="I362" s="50">
        <v>43</v>
      </c>
      <c r="J362" s="50">
        <v>127</v>
      </c>
      <c r="K362" s="50">
        <v>147</v>
      </c>
      <c r="L362" s="50">
        <v>109</v>
      </c>
      <c r="M362" s="50">
        <v>125</v>
      </c>
      <c r="N362" s="50">
        <v>106</v>
      </c>
      <c r="O362" s="50">
        <v>114</v>
      </c>
      <c r="P362" s="50">
        <v>116</v>
      </c>
      <c r="Q362" s="50">
        <v>84</v>
      </c>
      <c r="R362" s="50">
        <v>95</v>
      </c>
      <c r="S362" s="50">
        <v>118</v>
      </c>
      <c r="T362" s="50">
        <v>101</v>
      </c>
      <c r="U362" s="50">
        <v>83</v>
      </c>
      <c r="V362" s="50">
        <v>72</v>
      </c>
      <c r="W362" s="50">
        <v>51</v>
      </c>
      <c r="X362" s="50">
        <v>29</v>
      </c>
      <c r="Y362" s="50">
        <v>4</v>
      </c>
      <c r="Z362" s="50">
        <v>1</v>
      </c>
      <c r="AA362" s="50">
        <v>0</v>
      </c>
      <c r="AB362" s="50">
        <v>0</v>
      </c>
      <c r="AC362" s="50">
        <v>1</v>
      </c>
      <c r="AD362" s="50">
        <v>92</v>
      </c>
      <c r="AE362" s="50">
        <v>1066</v>
      </c>
      <c r="AF362" s="50">
        <v>459</v>
      </c>
      <c r="AG362" s="50">
        <v>5.7</v>
      </c>
      <c r="AH362" s="50">
        <v>65.900000000000006</v>
      </c>
      <c r="AI362" s="50">
        <v>28.4</v>
      </c>
      <c r="AJ362" s="48">
        <v>48.2</v>
      </c>
      <c r="AK362" s="50">
        <v>103</v>
      </c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K362" s="50"/>
      <c r="EL362" s="50"/>
      <c r="EM362" s="50"/>
      <c r="EN362" s="50"/>
      <c r="EO362" s="50"/>
      <c r="EP362" s="50"/>
      <c r="EQ362" s="50"/>
      <c r="ER362" s="48"/>
      <c r="ES362" s="50"/>
    </row>
    <row r="363" spans="1:149" x14ac:dyDescent="0.15">
      <c r="A363" s="44" t="s">
        <v>276</v>
      </c>
      <c r="B363" s="44" t="s">
        <v>277</v>
      </c>
      <c r="C363" s="44" t="s">
        <v>526</v>
      </c>
      <c r="D363">
        <v>1</v>
      </c>
      <c r="E363" s="50">
        <v>807</v>
      </c>
      <c r="F363" s="50">
        <v>16</v>
      </c>
      <c r="G363" s="50">
        <v>13</v>
      </c>
      <c r="H363" s="50">
        <v>22</v>
      </c>
      <c r="I363" s="50">
        <v>21</v>
      </c>
      <c r="J363" s="50">
        <v>70</v>
      </c>
      <c r="K363" s="50">
        <v>81</v>
      </c>
      <c r="L363" s="50">
        <v>59</v>
      </c>
      <c r="M363" s="50">
        <v>63</v>
      </c>
      <c r="N363" s="50">
        <v>52</v>
      </c>
      <c r="O363" s="50">
        <v>61</v>
      </c>
      <c r="P363" s="50">
        <v>61</v>
      </c>
      <c r="Q363" s="50">
        <v>43</v>
      </c>
      <c r="R363" s="50">
        <v>51</v>
      </c>
      <c r="S363" s="50">
        <v>64</v>
      </c>
      <c r="T363" s="50">
        <v>47</v>
      </c>
      <c r="U363" s="50">
        <v>29</v>
      </c>
      <c r="V363" s="50">
        <v>28</v>
      </c>
      <c r="W363" s="50">
        <v>18</v>
      </c>
      <c r="X363" s="50">
        <v>8</v>
      </c>
      <c r="Y363" s="50">
        <v>0</v>
      </c>
      <c r="Z363" s="50">
        <v>0</v>
      </c>
      <c r="AA363" s="50">
        <v>0</v>
      </c>
      <c r="AB363" s="50">
        <v>0</v>
      </c>
      <c r="AC363" s="50">
        <v>0</v>
      </c>
      <c r="AD363" s="50">
        <v>51</v>
      </c>
      <c r="AE363" s="50">
        <v>562</v>
      </c>
      <c r="AF363" s="50">
        <v>194</v>
      </c>
      <c r="AG363" s="50">
        <v>6.3</v>
      </c>
      <c r="AH363" s="50">
        <v>69.599999999999994</v>
      </c>
      <c r="AI363" s="50">
        <v>24</v>
      </c>
      <c r="AJ363" s="48">
        <v>45.9</v>
      </c>
      <c r="AK363" s="50">
        <v>0</v>
      </c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0"/>
      <c r="EL363" s="50"/>
      <c r="EM363" s="50"/>
      <c r="EN363" s="50"/>
      <c r="EO363" s="50"/>
      <c r="EP363" s="50"/>
      <c r="EQ363" s="50"/>
      <c r="ER363" s="48"/>
      <c r="ES363" s="50"/>
    </row>
    <row r="364" spans="1:149" x14ac:dyDescent="0.15">
      <c r="A364" s="44" t="s">
        <v>276</v>
      </c>
      <c r="B364" s="44" t="s">
        <v>277</v>
      </c>
      <c r="C364" s="44" t="s">
        <v>526</v>
      </c>
      <c r="D364">
        <v>2</v>
      </c>
      <c r="E364" s="50">
        <v>810</v>
      </c>
      <c r="F364" s="50">
        <v>16</v>
      </c>
      <c r="G364" s="50">
        <v>12</v>
      </c>
      <c r="H364" s="50">
        <v>13</v>
      </c>
      <c r="I364" s="50">
        <v>22</v>
      </c>
      <c r="J364" s="50">
        <v>57</v>
      </c>
      <c r="K364" s="50">
        <v>66</v>
      </c>
      <c r="L364" s="50">
        <v>50</v>
      </c>
      <c r="M364" s="50">
        <v>62</v>
      </c>
      <c r="N364" s="50">
        <v>54</v>
      </c>
      <c r="O364" s="50">
        <v>53</v>
      </c>
      <c r="P364" s="50">
        <v>55</v>
      </c>
      <c r="Q364" s="50">
        <v>41</v>
      </c>
      <c r="R364" s="50">
        <v>44</v>
      </c>
      <c r="S364" s="50">
        <v>54</v>
      </c>
      <c r="T364" s="50">
        <v>54</v>
      </c>
      <c r="U364" s="50">
        <v>54</v>
      </c>
      <c r="V364" s="50">
        <v>44</v>
      </c>
      <c r="W364" s="50">
        <v>33</v>
      </c>
      <c r="X364" s="50">
        <v>21</v>
      </c>
      <c r="Y364" s="50">
        <v>4</v>
      </c>
      <c r="Z364" s="50">
        <v>1</v>
      </c>
      <c r="AA364" s="50">
        <v>0</v>
      </c>
      <c r="AB364" s="50">
        <v>0</v>
      </c>
      <c r="AC364" s="50">
        <v>1</v>
      </c>
      <c r="AD364" s="50">
        <v>41</v>
      </c>
      <c r="AE364" s="50">
        <v>504</v>
      </c>
      <c r="AF364" s="50">
        <v>265</v>
      </c>
      <c r="AG364" s="50">
        <v>5.0999999999999996</v>
      </c>
      <c r="AH364" s="50">
        <v>62.2</v>
      </c>
      <c r="AI364" s="50">
        <v>32.700000000000003</v>
      </c>
      <c r="AJ364" s="48">
        <v>50.5</v>
      </c>
      <c r="AK364" s="50">
        <v>0</v>
      </c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0"/>
      <c r="EL364" s="50"/>
      <c r="EM364" s="50"/>
      <c r="EN364" s="50"/>
      <c r="EO364" s="50"/>
      <c r="EP364" s="50"/>
      <c r="EQ364" s="50"/>
      <c r="ER364" s="48"/>
      <c r="ES364" s="50"/>
    </row>
    <row r="365" spans="1:149" x14ac:dyDescent="0.15">
      <c r="A365" s="44" t="s">
        <v>278</v>
      </c>
      <c r="B365" s="44" t="s">
        <v>279</v>
      </c>
      <c r="C365" s="44" t="s">
        <v>527</v>
      </c>
      <c r="D365">
        <v>0</v>
      </c>
      <c r="E365" s="50">
        <v>1643</v>
      </c>
      <c r="F365" s="50">
        <v>44</v>
      </c>
      <c r="G365" s="50">
        <v>30</v>
      </c>
      <c r="H365" s="50">
        <v>28</v>
      </c>
      <c r="I365" s="50">
        <v>39</v>
      </c>
      <c r="J365" s="50">
        <v>109</v>
      </c>
      <c r="K365" s="50">
        <v>176</v>
      </c>
      <c r="L365" s="50">
        <v>150</v>
      </c>
      <c r="M365" s="50">
        <v>121</v>
      </c>
      <c r="N365" s="50">
        <v>111</v>
      </c>
      <c r="O365" s="50">
        <v>116</v>
      </c>
      <c r="P365" s="50">
        <v>104</v>
      </c>
      <c r="Q365" s="50">
        <v>92</v>
      </c>
      <c r="R365" s="50">
        <v>87</v>
      </c>
      <c r="S365" s="50">
        <v>80</v>
      </c>
      <c r="T365" s="50">
        <v>95</v>
      </c>
      <c r="U365" s="50">
        <v>85</v>
      </c>
      <c r="V365" s="50">
        <v>81</v>
      </c>
      <c r="W365" s="50">
        <v>59</v>
      </c>
      <c r="X365" s="50">
        <v>27</v>
      </c>
      <c r="Y365" s="50">
        <v>8</v>
      </c>
      <c r="Z365" s="50">
        <v>1</v>
      </c>
      <c r="AA365" s="50">
        <v>0</v>
      </c>
      <c r="AB365" s="50">
        <v>0</v>
      </c>
      <c r="AC365" s="50">
        <v>1</v>
      </c>
      <c r="AD365" s="50">
        <v>102</v>
      </c>
      <c r="AE365" s="50">
        <v>1105</v>
      </c>
      <c r="AF365" s="50">
        <v>436</v>
      </c>
      <c r="AG365" s="50">
        <v>6.2</v>
      </c>
      <c r="AH365" s="50">
        <v>67.3</v>
      </c>
      <c r="AI365" s="50">
        <v>26.5</v>
      </c>
      <c r="AJ365" s="48">
        <v>47.3</v>
      </c>
      <c r="AK365" s="50">
        <v>100</v>
      </c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0"/>
      <c r="EL365" s="50"/>
      <c r="EM365" s="50"/>
      <c r="EN365" s="50"/>
      <c r="EO365" s="50"/>
      <c r="EP365" s="50"/>
      <c r="EQ365" s="50"/>
      <c r="ER365" s="48"/>
      <c r="ES365" s="50"/>
    </row>
    <row r="366" spans="1:149" x14ac:dyDescent="0.15">
      <c r="A366" s="44" t="s">
        <v>278</v>
      </c>
      <c r="B366" s="44" t="s">
        <v>279</v>
      </c>
      <c r="C366" s="44" t="s">
        <v>527</v>
      </c>
      <c r="D366">
        <v>1</v>
      </c>
      <c r="E366" s="50">
        <v>771</v>
      </c>
      <c r="F366" s="50">
        <v>27</v>
      </c>
      <c r="G366" s="50">
        <v>13</v>
      </c>
      <c r="H366" s="50">
        <v>17</v>
      </c>
      <c r="I366" s="50">
        <v>20</v>
      </c>
      <c r="J366" s="50">
        <v>47</v>
      </c>
      <c r="K366" s="50">
        <v>82</v>
      </c>
      <c r="L366" s="50">
        <v>76</v>
      </c>
      <c r="M366" s="50">
        <v>60</v>
      </c>
      <c r="N366" s="50">
        <v>54</v>
      </c>
      <c r="O366" s="50">
        <v>57</v>
      </c>
      <c r="P366" s="50">
        <v>53</v>
      </c>
      <c r="Q366" s="50">
        <v>43</v>
      </c>
      <c r="R366" s="50">
        <v>44</v>
      </c>
      <c r="S366" s="50">
        <v>38</v>
      </c>
      <c r="T366" s="50">
        <v>46</v>
      </c>
      <c r="U366" s="50">
        <v>36</v>
      </c>
      <c r="V366" s="50">
        <v>28</v>
      </c>
      <c r="W366" s="50">
        <v>22</v>
      </c>
      <c r="X366" s="50">
        <v>6</v>
      </c>
      <c r="Y366" s="50">
        <v>2</v>
      </c>
      <c r="Z366" s="50">
        <v>0</v>
      </c>
      <c r="AA366" s="50">
        <v>0</v>
      </c>
      <c r="AB366" s="50">
        <v>0</v>
      </c>
      <c r="AC366" s="50">
        <v>0</v>
      </c>
      <c r="AD366" s="50">
        <v>57</v>
      </c>
      <c r="AE366" s="50">
        <v>536</v>
      </c>
      <c r="AF366" s="50">
        <v>178</v>
      </c>
      <c r="AG366" s="50">
        <v>7.4</v>
      </c>
      <c r="AH366" s="50">
        <v>69.5</v>
      </c>
      <c r="AI366" s="50">
        <v>23.1</v>
      </c>
      <c r="AJ366" s="48">
        <v>45.4</v>
      </c>
      <c r="AK366" s="50">
        <v>0</v>
      </c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K366" s="50"/>
      <c r="EL366" s="50"/>
      <c r="EM366" s="50"/>
      <c r="EN366" s="50"/>
      <c r="EO366" s="50"/>
      <c r="EP366" s="50"/>
      <c r="EQ366" s="50"/>
      <c r="ER366" s="48"/>
      <c r="ES366" s="50"/>
    </row>
    <row r="367" spans="1:149" x14ac:dyDescent="0.15">
      <c r="A367" s="44" t="s">
        <v>278</v>
      </c>
      <c r="B367" s="44" t="s">
        <v>279</v>
      </c>
      <c r="C367" s="44" t="s">
        <v>527</v>
      </c>
      <c r="D367">
        <v>2</v>
      </c>
      <c r="E367" s="50">
        <v>872</v>
      </c>
      <c r="F367" s="50">
        <v>17</v>
      </c>
      <c r="G367" s="50">
        <v>17</v>
      </c>
      <c r="H367" s="50">
        <v>11</v>
      </c>
      <c r="I367" s="50">
        <v>19</v>
      </c>
      <c r="J367" s="50">
        <v>62</v>
      </c>
      <c r="K367" s="50">
        <v>94</v>
      </c>
      <c r="L367" s="50">
        <v>74</v>
      </c>
      <c r="M367" s="50">
        <v>61</v>
      </c>
      <c r="N367" s="50">
        <v>57</v>
      </c>
      <c r="O367" s="50">
        <v>59</v>
      </c>
      <c r="P367" s="50">
        <v>51</v>
      </c>
      <c r="Q367" s="50">
        <v>49</v>
      </c>
      <c r="R367" s="50">
        <v>43</v>
      </c>
      <c r="S367" s="50">
        <v>42</v>
      </c>
      <c r="T367" s="50">
        <v>49</v>
      </c>
      <c r="U367" s="50">
        <v>49</v>
      </c>
      <c r="V367" s="50">
        <v>53</v>
      </c>
      <c r="W367" s="50">
        <v>37</v>
      </c>
      <c r="X367" s="50">
        <v>21</v>
      </c>
      <c r="Y367" s="50">
        <v>6</v>
      </c>
      <c r="Z367" s="50">
        <v>1</v>
      </c>
      <c r="AA367" s="50">
        <v>0</v>
      </c>
      <c r="AB367" s="50">
        <v>0</v>
      </c>
      <c r="AC367" s="50">
        <v>1</v>
      </c>
      <c r="AD367" s="50">
        <v>45</v>
      </c>
      <c r="AE367" s="50">
        <v>569</v>
      </c>
      <c r="AF367" s="50">
        <v>258</v>
      </c>
      <c r="AG367" s="50">
        <v>5.2</v>
      </c>
      <c r="AH367" s="50">
        <v>65.3</v>
      </c>
      <c r="AI367" s="50">
        <v>29.6</v>
      </c>
      <c r="AJ367" s="48">
        <v>48.9</v>
      </c>
      <c r="AK367" s="50">
        <v>0</v>
      </c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K367" s="50"/>
      <c r="EL367" s="50"/>
      <c r="EM367" s="50"/>
      <c r="EN367" s="50"/>
      <c r="EO367" s="50"/>
      <c r="EP367" s="50"/>
      <c r="EQ367" s="50"/>
      <c r="ER367" s="48"/>
      <c r="ES367" s="50"/>
    </row>
    <row r="368" spans="1:149" x14ac:dyDescent="0.15">
      <c r="A368" s="44" t="s">
        <v>280</v>
      </c>
      <c r="B368" s="44" t="s">
        <v>281</v>
      </c>
      <c r="C368" s="44" t="s">
        <v>528</v>
      </c>
      <c r="D368">
        <v>0</v>
      </c>
      <c r="E368" s="50">
        <v>2769</v>
      </c>
      <c r="F368" s="50">
        <v>71</v>
      </c>
      <c r="G368" s="50">
        <v>66</v>
      </c>
      <c r="H368" s="50">
        <v>63</v>
      </c>
      <c r="I368" s="50">
        <v>75</v>
      </c>
      <c r="J368" s="50">
        <v>193</v>
      </c>
      <c r="K368" s="50">
        <v>310</v>
      </c>
      <c r="L368" s="50">
        <v>264</v>
      </c>
      <c r="M368" s="50">
        <v>226</v>
      </c>
      <c r="N368" s="50">
        <v>232</v>
      </c>
      <c r="O368" s="50">
        <v>225</v>
      </c>
      <c r="P368" s="50">
        <v>188</v>
      </c>
      <c r="Q368" s="50">
        <v>152</v>
      </c>
      <c r="R368" s="50">
        <v>124</v>
      </c>
      <c r="S368" s="50">
        <v>126</v>
      </c>
      <c r="T368" s="50">
        <v>148</v>
      </c>
      <c r="U368" s="50">
        <v>117</v>
      </c>
      <c r="V368" s="50">
        <v>87</v>
      </c>
      <c r="W368" s="50">
        <v>65</v>
      </c>
      <c r="X368" s="50">
        <v>30</v>
      </c>
      <c r="Y368" s="50">
        <v>5</v>
      </c>
      <c r="Z368" s="50">
        <v>2</v>
      </c>
      <c r="AA368" s="50">
        <v>0</v>
      </c>
      <c r="AB368" s="50">
        <v>0</v>
      </c>
      <c r="AC368" s="50">
        <v>2</v>
      </c>
      <c r="AD368" s="50">
        <v>200</v>
      </c>
      <c r="AE368" s="50">
        <v>1989</v>
      </c>
      <c r="AF368" s="50">
        <v>580</v>
      </c>
      <c r="AG368" s="50">
        <v>7.2</v>
      </c>
      <c r="AH368" s="50">
        <v>71.8</v>
      </c>
      <c r="AI368" s="50">
        <v>20.9</v>
      </c>
      <c r="AJ368" s="48">
        <v>44.4</v>
      </c>
      <c r="AK368" s="50">
        <v>102</v>
      </c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K368" s="50"/>
      <c r="EL368" s="50"/>
      <c r="EM368" s="50"/>
      <c r="EN368" s="50"/>
      <c r="EO368" s="50"/>
      <c r="EP368" s="50"/>
      <c r="EQ368" s="50"/>
      <c r="ER368" s="48"/>
      <c r="ES368" s="50"/>
    </row>
    <row r="369" spans="1:149" x14ac:dyDescent="0.15">
      <c r="A369" s="44" t="s">
        <v>280</v>
      </c>
      <c r="B369" s="44" t="s">
        <v>281</v>
      </c>
      <c r="C369" s="44" t="s">
        <v>528</v>
      </c>
      <c r="D369">
        <v>1</v>
      </c>
      <c r="E369" s="50">
        <v>1262</v>
      </c>
      <c r="F369" s="50">
        <v>38</v>
      </c>
      <c r="G369" s="50">
        <v>26</v>
      </c>
      <c r="H369" s="50">
        <v>33</v>
      </c>
      <c r="I369" s="50">
        <v>39</v>
      </c>
      <c r="J369" s="50">
        <v>83</v>
      </c>
      <c r="K369" s="50">
        <v>147</v>
      </c>
      <c r="L369" s="50">
        <v>116</v>
      </c>
      <c r="M369" s="50">
        <v>103</v>
      </c>
      <c r="N369" s="50">
        <v>105</v>
      </c>
      <c r="O369" s="50">
        <v>112</v>
      </c>
      <c r="P369" s="50">
        <v>93</v>
      </c>
      <c r="Q369" s="50">
        <v>75</v>
      </c>
      <c r="R369" s="50">
        <v>61</v>
      </c>
      <c r="S369" s="50">
        <v>60</v>
      </c>
      <c r="T369" s="50">
        <v>57</v>
      </c>
      <c r="U369" s="50">
        <v>47</v>
      </c>
      <c r="V369" s="50">
        <v>30</v>
      </c>
      <c r="W369" s="50">
        <v>24</v>
      </c>
      <c r="X369" s="50">
        <v>11</v>
      </c>
      <c r="Y369" s="50">
        <v>2</v>
      </c>
      <c r="Z369" s="50">
        <v>0</v>
      </c>
      <c r="AA369" s="50">
        <v>0</v>
      </c>
      <c r="AB369" s="50">
        <v>0</v>
      </c>
      <c r="AC369" s="50">
        <v>0</v>
      </c>
      <c r="AD369" s="50">
        <v>97</v>
      </c>
      <c r="AE369" s="50">
        <v>934</v>
      </c>
      <c r="AF369" s="50">
        <v>231</v>
      </c>
      <c r="AG369" s="50">
        <v>7.7</v>
      </c>
      <c r="AH369" s="50">
        <v>74</v>
      </c>
      <c r="AI369" s="50">
        <v>18.3</v>
      </c>
      <c r="AJ369" s="48">
        <v>43.3</v>
      </c>
      <c r="AK369" s="50">
        <v>0</v>
      </c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K369" s="50"/>
      <c r="EL369" s="50"/>
      <c r="EM369" s="50"/>
      <c r="EN369" s="50"/>
      <c r="EO369" s="50"/>
      <c r="EP369" s="50"/>
      <c r="EQ369" s="50"/>
      <c r="ER369" s="48"/>
      <c r="ES369" s="50"/>
    </row>
    <row r="370" spans="1:149" x14ac:dyDescent="0.15">
      <c r="A370" s="44" t="s">
        <v>280</v>
      </c>
      <c r="B370" s="44" t="s">
        <v>281</v>
      </c>
      <c r="C370" s="44" t="s">
        <v>528</v>
      </c>
      <c r="D370">
        <v>2</v>
      </c>
      <c r="E370" s="50">
        <v>1507</v>
      </c>
      <c r="F370" s="50">
        <v>33</v>
      </c>
      <c r="G370" s="50">
        <v>40</v>
      </c>
      <c r="H370" s="50">
        <v>30</v>
      </c>
      <c r="I370" s="50">
        <v>36</v>
      </c>
      <c r="J370" s="50">
        <v>110</v>
      </c>
      <c r="K370" s="50">
        <v>163</v>
      </c>
      <c r="L370" s="50">
        <v>148</v>
      </c>
      <c r="M370" s="50">
        <v>123</v>
      </c>
      <c r="N370" s="50">
        <v>127</v>
      </c>
      <c r="O370" s="50">
        <v>113</v>
      </c>
      <c r="P370" s="50">
        <v>95</v>
      </c>
      <c r="Q370" s="50">
        <v>77</v>
      </c>
      <c r="R370" s="50">
        <v>63</v>
      </c>
      <c r="S370" s="50">
        <v>66</v>
      </c>
      <c r="T370" s="50">
        <v>91</v>
      </c>
      <c r="U370" s="50">
        <v>70</v>
      </c>
      <c r="V370" s="50">
        <v>57</v>
      </c>
      <c r="W370" s="50">
        <v>41</v>
      </c>
      <c r="X370" s="50">
        <v>19</v>
      </c>
      <c r="Y370" s="50">
        <v>3</v>
      </c>
      <c r="Z370" s="50">
        <v>2</v>
      </c>
      <c r="AA370" s="50">
        <v>0</v>
      </c>
      <c r="AB370" s="50">
        <v>0</v>
      </c>
      <c r="AC370" s="50">
        <v>2</v>
      </c>
      <c r="AD370" s="50">
        <v>103</v>
      </c>
      <c r="AE370" s="50">
        <v>1055</v>
      </c>
      <c r="AF370" s="50">
        <v>349</v>
      </c>
      <c r="AG370" s="50">
        <v>6.8</v>
      </c>
      <c r="AH370" s="50">
        <v>70</v>
      </c>
      <c r="AI370" s="50">
        <v>23.2</v>
      </c>
      <c r="AJ370" s="48">
        <v>45.3</v>
      </c>
      <c r="AK370" s="50">
        <v>0</v>
      </c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K370" s="50"/>
      <c r="EL370" s="50"/>
      <c r="EM370" s="50"/>
      <c r="EN370" s="50"/>
      <c r="EO370" s="50"/>
      <c r="EP370" s="50"/>
      <c r="EQ370" s="50"/>
      <c r="ER370" s="48"/>
      <c r="ES370" s="50"/>
    </row>
    <row r="371" spans="1:149" x14ac:dyDescent="0.15">
      <c r="A371" s="44" t="s">
        <v>282</v>
      </c>
      <c r="B371" s="44" t="s">
        <v>283</v>
      </c>
      <c r="C371" s="44" t="s">
        <v>529</v>
      </c>
      <c r="D371">
        <v>0</v>
      </c>
      <c r="E371" s="50">
        <v>615</v>
      </c>
      <c r="F371" s="50">
        <v>17</v>
      </c>
      <c r="G371" s="50">
        <v>18</v>
      </c>
      <c r="H371" s="50">
        <v>9</v>
      </c>
      <c r="I371" s="50">
        <v>19</v>
      </c>
      <c r="J371" s="50">
        <v>56</v>
      </c>
      <c r="K371" s="50">
        <v>47</v>
      </c>
      <c r="L371" s="50">
        <v>38</v>
      </c>
      <c r="M371" s="50">
        <v>30</v>
      </c>
      <c r="N371" s="50">
        <v>43</v>
      </c>
      <c r="O371" s="50">
        <v>51</v>
      </c>
      <c r="P371" s="50">
        <v>32</v>
      </c>
      <c r="Q371" s="50">
        <v>37</v>
      </c>
      <c r="R371" s="50">
        <v>36</v>
      </c>
      <c r="S371" s="50">
        <v>34</v>
      </c>
      <c r="T371" s="50">
        <v>41</v>
      </c>
      <c r="U371" s="50">
        <v>33</v>
      </c>
      <c r="V371" s="50">
        <v>33</v>
      </c>
      <c r="W371" s="50">
        <v>27</v>
      </c>
      <c r="X371" s="50">
        <v>7</v>
      </c>
      <c r="Y371" s="50">
        <v>6</v>
      </c>
      <c r="Z371" s="50">
        <v>1</v>
      </c>
      <c r="AA371" s="50">
        <v>0</v>
      </c>
      <c r="AB371" s="50">
        <v>0</v>
      </c>
      <c r="AC371" s="50">
        <v>1</v>
      </c>
      <c r="AD371" s="50">
        <v>44</v>
      </c>
      <c r="AE371" s="50">
        <v>389</v>
      </c>
      <c r="AF371" s="50">
        <v>182</v>
      </c>
      <c r="AG371" s="50">
        <v>7.2</v>
      </c>
      <c r="AH371" s="50">
        <v>63.3</v>
      </c>
      <c r="AI371" s="50">
        <v>29.6</v>
      </c>
      <c r="AJ371" s="48">
        <v>48.5</v>
      </c>
      <c r="AK371" s="50">
        <v>102</v>
      </c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K371" s="50"/>
      <c r="EL371" s="50"/>
      <c r="EM371" s="50"/>
      <c r="EN371" s="50"/>
      <c r="EO371" s="50"/>
      <c r="EP371" s="50"/>
      <c r="EQ371" s="50"/>
      <c r="ER371" s="48"/>
      <c r="ES371" s="50"/>
    </row>
    <row r="372" spans="1:149" x14ac:dyDescent="0.15">
      <c r="A372" s="44" t="s">
        <v>282</v>
      </c>
      <c r="B372" s="44" t="s">
        <v>283</v>
      </c>
      <c r="C372" s="44" t="s">
        <v>529</v>
      </c>
      <c r="D372">
        <v>1</v>
      </c>
      <c r="E372" s="50">
        <v>308</v>
      </c>
      <c r="F372" s="50">
        <v>8</v>
      </c>
      <c r="G372" s="50">
        <v>9</v>
      </c>
      <c r="H372" s="50">
        <v>7</v>
      </c>
      <c r="I372" s="50">
        <v>6</v>
      </c>
      <c r="J372" s="50">
        <v>23</v>
      </c>
      <c r="K372" s="50">
        <v>31</v>
      </c>
      <c r="L372" s="50">
        <v>24</v>
      </c>
      <c r="M372" s="50">
        <v>15</v>
      </c>
      <c r="N372" s="50">
        <v>25</v>
      </c>
      <c r="O372" s="50">
        <v>21</v>
      </c>
      <c r="P372" s="50">
        <v>17</v>
      </c>
      <c r="Q372" s="50">
        <v>23</v>
      </c>
      <c r="R372" s="50">
        <v>16</v>
      </c>
      <c r="S372" s="50">
        <v>20</v>
      </c>
      <c r="T372" s="50">
        <v>22</v>
      </c>
      <c r="U372" s="50">
        <v>14</v>
      </c>
      <c r="V372" s="50">
        <v>11</v>
      </c>
      <c r="W372" s="50">
        <v>11</v>
      </c>
      <c r="X372" s="50">
        <v>3</v>
      </c>
      <c r="Y372" s="50">
        <v>1</v>
      </c>
      <c r="Z372" s="50">
        <v>1</v>
      </c>
      <c r="AA372" s="50">
        <v>0</v>
      </c>
      <c r="AB372" s="50">
        <v>0</v>
      </c>
      <c r="AC372" s="50">
        <v>1</v>
      </c>
      <c r="AD372" s="50">
        <v>24</v>
      </c>
      <c r="AE372" s="50">
        <v>201</v>
      </c>
      <c r="AF372" s="50">
        <v>83</v>
      </c>
      <c r="AG372" s="50">
        <v>7.8</v>
      </c>
      <c r="AH372" s="50">
        <v>65.3</v>
      </c>
      <c r="AI372" s="50">
        <v>26.9</v>
      </c>
      <c r="AJ372" s="48">
        <v>47</v>
      </c>
      <c r="AK372" s="50">
        <v>0</v>
      </c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  <c r="EN372" s="50"/>
      <c r="EO372" s="50"/>
      <c r="EP372" s="50"/>
      <c r="EQ372" s="50"/>
      <c r="ER372" s="48"/>
      <c r="ES372" s="50"/>
    </row>
    <row r="373" spans="1:149" x14ac:dyDescent="0.15">
      <c r="A373" s="44" t="s">
        <v>282</v>
      </c>
      <c r="B373" s="44" t="s">
        <v>283</v>
      </c>
      <c r="C373" s="44" t="s">
        <v>529</v>
      </c>
      <c r="D373">
        <v>2</v>
      </c>
      <c r="E373" s="50">
        <v>307</v>
      </c>
      <c r="F373" s="50">
        <v>9</v>
      </c>
      <c r="G373" s="50">
        <v>9</v>
      </c>
      <c r="H373" s="50">
        <v>2</v>
      </c>
      <c r="I373" s="50">
        <v>13</v>
      </c>
      <c r="J373" s="50">
        <v>33</v>
      </c>
      <c r="K373" s="50">
        <v>16</v>
      </c>
      <c r="L373" s="50">
        <v>14</v>
      </c>
      <c r="M373" s="50">
        <v>15</v>
      </c>
      <c r="N373" s="50">
        <v>18</v>
      </c>
      <c r="O373" s="50">
        <v>30</v>
      </c>
      <c r="P373" s="50">
        <v>15</v>
      </c>
      <c r="Q373" s="50">
        <v>14</v>
      </c>
      <c r="R373" s="50">
        <v>20</v>
      </c>
      <c r="S373" s="50">
        <v>14</v>
      </c>
      <c r="T373" s="50">
        <v>19</v>
      </c>
      <c r="U373" s="50">
        <v>19</v>
      </c>
      <c r="V373" s="50">
        <v>22</v>
      </c>
      <c r="W373" s="50">
        <v>16</v>
      </c>
      <c r="X373" s="50">
        <v>4</v>
      </c>
      <c r="Y373" s="50">
        <v>5</v>
      </c>
      <c r="Z373" s="50">
        <v>0</v>
      </c>
      <c r="AA373" s="50">
        <v>0</v>
      </c>
      <c r="AB373" s="50">
        <v>0</v>
      </c>
      <c r="AC373" s="50">
        <v>0</v>
      </c>
      <c r="AD373" s="50">
        <v>20</v>
      </c>
      <c r="AE373" s="50">
        <v>188</v>
      </c>
      <c r="AF373" s="50">
        <v>99</v>
      </c>
      <c r="AG373" s="50">
        <v>6.5</v>
      </c>
      <c r="AH373" s="50">
        <v>61.2</v>
      </c>
      <c r="AI373" s="50">
        <v>32.200000000000003</v>
      </c>
      <c r="AJ373" s="48">
        <v>49.9</v>
      </c>
      <c r="AK373" s="50">
        <v>0</v>
      </c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K373" s="50"/>
      <c r="EL373" s="50"/>
      <c r="EM373" s="50"/>
      <c r="EN373" s="50"/>
      <c r="EO373" s="50"/>
      <c r="EP373" s="50"/>
      <c r="EQ373" s="50"/>
      <c r="ER373" s="48"/>
      <c r="ES373" s="50"/>
    </row>
    <row r="374" spans="1:149" x14ac:dyDescent="0.15">
      <c r="A374" s="44" t="s">
        <v>284</v>
      </c>
      <c r="B374" s="44" t="s">
        <v>285</v>
      </c>
      <c r="C374" s="44" t="s">
        <v>530</v>
      </c>
      <c r="D374">
        <v>0</v>
      </c>
      <c r="E374" s="50">
        <v>4017</v>
      </c>
      <c r="F374" s="50">
        <v>162</v>
      </c>
      <c r="G374" s="50">
        <v>174</v>
      </c>
      <c r="H374" s="50">
        <v>148</v>
      </c>
      <c r="I374" s="50">
        <v>189</v>
      </c>
      <c r="J374" s="50">
        <v>243</v>
      </c>
      <c r="K374" s="50">
        <v>228</v>
      </c>
      <c r="L374" s="50">
        <v>233</v>
      </c>
      <c r="M374" s="50">
        <v>292</v>
      </c>
      <c r="N374" s="50">
        <v>286</v>
      </c>
      <c r="O374" s="50">
        <v>280</v>
      </c>
      <c r="P374" s="50">
        <v>227</v>
      </c>
      <c r="Q374" s="50">
        <v>206</v>
      </c>
      <c r="R374" s="50">
        <v>209</v>
      </c>
      <c r="S374" s="50">
        <v>233</v>
      </c>
      <c r="T374" s="50">
        <v>294</v>
      </c>
      <c r="U374" s="50">
        <v>234</v>
      </c>
      <c r="V374" s="50">
        <v>180</v>
      </c>
      <c r="W374" s="50">
        <v>121</v>
      </c>
      <c r="X374" s="50">
        <v>57</v>
      </c>
      <c r="Y374" s="50">
        <v>17</v>
      </c>
      <c r="Z374" s="50">
        <v>3</v>
      </c>
      <c r="AA374" s="50">
        <v>1</v>
      </c>
      <c r="AB374" s="50">
        <v>0</v>
      </c>
      <c r="AC374" s="50">
        <v>4</v>
      </c>
      <c r="AD374" s="50">
        <v>484</v>
      </c>
      <c r="AE374" s="50">
        <v>2393</v>
      </c>
      <c r="AF374" s="50">
        <v>1140</v>
      </c>
      <c r="AG374" s="50">
        <v>12</v>
      </c>
      <c r="AH374" s="50">
        <v>59.6</v>
      </c>
      <c r="AI374" s="50">
        <v>28.4</v>
      </c>
      <c r="AJ374" s="48">
        <v>46.1</v>
      </c>
      <c r="AK374" s="50">
        <v>105</v>
      </c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K374" s="50"/>
      <c r="EL374" s="50"/>
      <c r="EM374" s="50"/>
      <c r="EN374" s="50"/>
      <c r="EO374" s="50"/>
      <c r="EP374" s="50"/>
      <c r="EQ374" s="50"/>
      <c r="ER374" s="48"/>
      <c r="ES374" s="50"/>
    </row>
    <row r="375" spans="1:149" x14ac:dyDescent="0.15">
      <c r="A375" s="44" t="s">
        <v>284</v>
      </c>
      <c r="B375" s="44" t="s">
        <v>285</v>
      </c>
      <c r="C375" s="44" t="s">
        <v>530</v>
      </c>
      <c r="D375">
        <v>1</v>
      </c>
      <c r="E375" s="50">
        <v>1931</v>
      </c>
      <c r="F375" s="50">
        <v>81</v>
      </c>
      <c r="G375" s="50">
        <v>94</v>
      </c>
      <c r="H375" s="50">
        <v>87</v>
      </c>
      <c r="I375" s="50">
        <v>97</v>
      </c>
      <c r="J375" s="50">
        <v>109</v>
      </c>
      <c r="K375" s="50">
        <v>108</v>
      </c>
      <c r="L375" s="50">
        <v>109</v>
      </c>
      <c r="M375" s="50">
        <v>142</v>
      </c>
      <c r="N375" s="50">
        <v>153</v>
      </c>
      <c r="O375" s="50">
        <v>131</v>
      </c>
      <c r="P375" s="50">
        <v>117</v>
      </c>
      <c r="Q375" s="50">
        <v>103</v>
      </c>
      <c r="R375" s="50">
        <v>114</v>
      </c>
      <c r="S375" s="50">
        <v>111</v>
      </c>
      <c r="T375" s="50">
        <v>142</v>
      </c>
      <c r="U375" s="50">
        <v>102</v>
      </c>
      <c r="V375" s="50">
        <v>77</v>
      </c>
      <c r="W375" s="50">
        <v>41</v>
      </c>
      <c r="X375" s="50">
        <v>9</v>
      </c>
      <c r="Y375" s="50">
        <v>4</v>
      </c>
      <c r="Z375" s="50">
        <v>0</v>
      </c>
      <c r="AA375" s="50">
        <v>0</v>
      </c>
      <c r="AB375" s="50">
        <v>0</v>
      </c>
      <c r="AC375" s="50">
        <v>0</v>
      </c>
      <c r="AD375" s="50">
        <v>262</v>
      </c>
      <c r="AE375" s="50">
        <v>1183</v>
      </c>
      <c r="AF375" s="50">
        <v>486</v>
      </c>
      <c r="AG375" s="50">
        <v>13.6</v>
      </c>
      <c r="AH375" s="50">
        <v>61.3</v>
      </c>
      <c r="AI375" s="50">
        <v>25.2</v>
      </c>
      <c r="AJ375" s="48">
        <v>44.4</v>
      </c>
      <c r="AK375" s="50">
        <v>0</v>
      </c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0"/>
      <c r="EL375" s="50"/>
      <c r="EM375" s="50"/>
      <c r="EN375" s="50"/>
      <c r="EO375" s="50"/>
      <c r="EP375" s="50"/>
      <c r="EQ375" s="50"/>
      <c r="ER375" s="48"/>
      <c r="ES375" s="50"/>
    </row>
    <row r="376" spans="1:149" x14ac:dyDescent="0.15">
      <c r="A376" s="44" t="s">
        <v>284</v>
      </c>
      <c r="B376" s="44" t="s">
        <v>285</v>
      </c>
      <c r="C376" s="44" t="s">
        <v>530</v>
      </c>
      <c r="D376">
        <v>2</v>
      </c>
      <c r="E376" s="50">
        <v>2086</v>
      </c>
      <c r="F376" s="50">
        <v>81</v>
      </c>
      <c r="G376" s="50">
        <v>80</v>
      </c>
      <c r="H376" s="50">
        <v>61</v>
      </c>
      <c r="I376" s="50">
        <v>92</v>
      </c>
      <c r="J376" s="50">
        <v>134</v>
      </c>
      <c r="K376" s="50">
        <v>120</v>
      </c>
      <c r="L376" s="50">
        <v>124</v>
      </c>
      <c r="M376" s="50">
        <v>150</v>
      </c>
      <c r="N376" s="50">
        <v>133</v>
      </c>
      <c r="O376" s="50">
        <v>149</v>
      </c>
      <c r="P376" s="50">
        <v>110</v>
      </c>
      <c r="Q376" s="50">
        <v>103</v>
      </c>
      <c r="R376" s="50">
        <v>95</v>
      </c>
      <c r="S376" s="50">
        <v>122</v>
      </c>
      <c r="T376" s="50">
        <v>152</v>
      </c>
      <c r="U376" s="50">
        <v>132</v>
      </c>
      <c r="V376" s="50">
        <v>103</v>
      </c>
      <c r="W376" s="50">
        <v>80</v>
      </c>
      <c r="X376" s="50">
        <v>48</v>
      </c>
      <c r="Y376" s="50">
        <v>13</v>
      </c>
      <c r="Z376" s="50">
        <v>3</v>
      </c>
      <c r="AA376" s="50">
        <v>1</v>
      </c>
      <c r="AB376" s="50">
        <v>0</v>
      </c>
      <c r="AC376" s="50">
        <v>4</v>
      </c>
      <c r="AD376" s="50">
        <v>222</v>
      </c>
      <c r="AE376" s="50">
        <v>1210</v>
      </c>
      <c r="AF376" s="50">
        <v>654</v>
      </c>
      <c r="AG376" s="50">
        <v>10.6</v>
      </c>
      <c r="AH376" s="50">
        <v>58</v>
      </c>
      <c r="AI376" s="50">
        <v>31.4</v>
      </c>
      <c r="AJ376" s="48">
        <v>47.7</v>
      </c>
      <c r="AK376" s="50">
        <v>0</v>
      </c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K376" s="50"/>
      <c r="EL376" s="50"/>
      <c r="EM376" s="50"/>
      <c r="EN376" s="50"/>
      <c r="EO376" s="50"/>
      <c r="EP376" s="50"/>
      <c r="EQ376" s="50"/>
      <c r="ER376" s="48"/>
      <c r="ES376" s="50"/>
    </row>
    <row r="377" spans="1:149" x14ac:dyDescent="0.15">
      <c r="A377" s="44" t="s">
        <v>286</v>
      </c>
      <c r="B377" s="44" t="s">
        <v>287</v>
      </c>
      <c r="C377" s="44" t="s">
        <v>531</v>
      </c>
      <c r="D377">
        <v>0</v>
      </c>
      <c r="E377" s="50">
        <v>6522</v>
      </c>
      <c r="F377" s="50">
        <v>297</v>
      </c>
      <c r="G377" s="50">
        <v>245</v>
      </c>
      <c r="H377" s="50">
        <v>233</v>
      </c>
      <c r="I377" s="50">
        <v>281</v>
      </c>
      <c r="J377" s="50">
        <v>364</v>
      </c>
      <c r="K377" s="50">
        <v>304</v>
      </c>
      <c r="L377" s="50">
        <v>437</v>
      </c>
      <c r="M377" s="50">
        <v>447</v>
      </c>
      <c r="N377" s="50">
        <v>498</v>
      </c>
      <c r="O377" s="50">
        <v>525</v>
      </c>
      <c r="P377" s="50">
        <v>444</v>
      </c>
      <c r="Q377" s="50">
        <v>375</v>
      </c>
      <c r="R377" s="50">
        <v>362</v>
      </c>
      <c r="S377" s="50">
        <v>359</v>
      </c>
      <c r="T377" s="50">
        <v>423</v>
      </c>
      <c r="U377" s="50">
        <v>358</v>
      </c>
      <c r="V377" s="50">
        <v>266</v>
      </c>
      <c r="W377" s="50">
        <v>191</v>
      </c>
      <c r="X377" s="50">
        <v>83</v>
      </c>
      <c r="Y377" s="50">
        <v>22</v>
      </c>
      <c r="Z377" s="50">
        <v>7</v>
      </c>
      <c r="AA377" s="50">
        <v>1</v>
      </c>
      <c r="AB377" s="50">
        <v>0</v>
      </c>
      <c r="AC377" s="50">
        <v>8</v>
      </c>
      <c r="AD377" s="50">
        <v>775</v>
      </c>
      <c r="AE377" s="50">
        <v>4037</v>
      </c>
      <c r="AF377" s="50">
        <v>1710</v>
      </c>
      <c r="AG377" s="50">
        <v>11.9</v>
      </c>
      <c r="AH377" s="50">
        <v>61.9</v>
      </c>
      <c r="AI377" s="50">
        <v>26.2</v>
      </c>
      <c r="AJ377" s="48">
        <v>46</v>
      </c>
      <c r="AK377" s="50">
        <v>106</v>
      </c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K377" s="50"/>
      <c r="EL377" s="50"/>
      <c r="EM377" s="50"/>
      <c r="EN377" s="50"/>
      <c r="EO377" s="50"/>
      <c r="EP377" s="50"/>
      <c r="EQ377" s="50"/>
      <c r="ER377" s="48"/>
      <c r="ES377" s="50"/>
    </row>
    <row r="378" spans="1:149" x14ac:dyDescent="0.15">
      <c r="A378" s="44" t="s">
        <v>286</v>
      </c>
      <c r="B378" s="44" t="s">
        <v>287</v>
      </c>
      <c r="C378" s="44" t="s">
        <v>531</v>
      </c>
      <c r="D378">
        <v>1</v>
      </c>
      <c r="E378" s="50">
        <v>3045</v>
      </c>
      <c r="F378" s="50">
        <v>155</v>
      </c>
      <c r="G378" s="50">
        <v>137</v>
      </c>
      <c r="H378" s="50">
        <v>125</v>
      </c>
      <c r="I378" s="50">
        <v>152</v>
      </c>
      <c r="J378" s="50">
        <v>170</v>
      </c>
      <c r="K378" s="50">
        <v>139</v>
      </c>
      <c r="L378" s="50">
        <v>202</v>
      </c>
      <c r="M378" s="50">
        <v>215</v>
      </c>
      <c r="N378" s="50">
        <v>231</v>
      </c>
      <c r="O378" s="50">
        <v>250</v>
      </c>
      <c r="P378" s="50">
        <v>210</v>
      </c>
      <c r="Q378" s="50">
        <v>180</v>
      </c>
      <c r="R378" s="50">
        <v>173</v>
      </c>
      <c r="S378" s="50">
        <v>171</v>
      </c>
      <c r="T378" s="50">
        <v>207</v>
      </c>
      <c r="U378" s="50">
        <v>139</v>
      </c>
      <c r="V378" s="50">
        <v>102</v>
      </c>
      <c r="W378" s="50">
        <v>60</v>
      </c>
      <c r="X378" s="50">
        <v>21</v>
      </c>
      <c r="Y378" s="50">
        <v>5</v>
      </c>
      <c r="Z378" s="50">
        <v>1</v>
      </c>
      <c r="AA378" s="50">
        <v>0</v>
      </c>
      <c r="AB378" s="50">
        <v>0</v>
      </c>
      <c r="AC378" s="50">
        <v>1</v>
      </c>
      <c r="AD378" s="50">
        <v>417</v>
      </c>
      <c r="AE378" s="50">
        <v>1922</v>
      </c>
      <c r="AF378" s="50">
        <v>706</v>
      </c>
      <c r="AG378" s="50">
        <v>13.7</v>
      </c>
      <c r="AH378" s="50">
        <v>63.1</v>
      </c>
      <c r="AI378" s="50">
        <v>23.2</v>
      </c>
      <c r="AJ378" s="48">
        <v>43.9</v>
      </c>
      <c r="AK378" s="50">
        <v>0</v>
      </c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K378" s="50"/>
      <c r="EL378" s="50"/>
      <c r="EM378" s="50"/>
      <c r="EN378" s="50"/>
      <c r="EO378" s="50"/>
      <c r="EP378" s="50"/>
      <c r="EQ378" s="50"/>
      <c r="ER378" s="48"/>
      <c r="ES378" s="50"/>
    </row>
    <row r="379" spans="1:149" x14ac:dyDescent="0.15">
      <c r="A379" s="44" t="s">
        <v>286</v>
      </c>
      <c r="B379" s="44" t="s">
        <v>287</v>
      </c>
      <c r="C379" s="44" t="s">
        <v>531</v>
      </c>
      <c r="D379">
        <v>2</v>
      </c>
      <c r="E379" s="50">
        <v>3477</v>
      </c>
      <c r="F379" s="50">
        <v>142</v>
      </c>
      <c r="G379" s="50">
        <v>108</v>
      </c>
      <c r="H379" s="50">
        <v>108</v>
      </c>
      <c r="I379" s="50">
        <v>129</v>
      </c>
      <c r="J379" s="50">
        <v>194</v>
      </c>
      <c r="K379" s="50">
        <v>165</v>
      </c>
      <c r="L379" s="50">
        <v>235</v>
      </c>
      <c r="M379" s="50">
        <v>232</v>
      </c>
      <c r="N379" s="50">
        <v>267</v>
      </c>
      <c r="O379" s="50">
        <v>275</v>
      </c>
      <c r="P379" s="50">
        <v>234</v>
      </c>
      <c r="Q379" s="50">
        <v>195</v>
      </c>
      <c r="R379" s="50">
        <v>189</v>
      </c>
      <c r="S379" s="50">
        <v>188</v>
      </c>
      <c r="T379" s="50">
        <v>216</v>
      </c>
      <c r="U379" s="50">
        <v>219</v>
      </c>
      <c r="V379" s="50">
        <v>164</v>
      </c>
      <c r="W379" s="50">
        <v>131</v>
      </c>
      <c r="X379" s="50">
        <v>62</v>
      </c>
      <c r="Y379" s="50">
        <v>17</v>
      </c>
      <c r="Z379" s="50">
        <v>6</v>
      </c>
      <c r="AA379" s="50">
        <v>1</v>
      </c>
      <c r="AB379" s="50">
        <v>0</v>
      </c>
      <c r="AC379" s="50">
        <v>7</v>
      </c>
      <c r="AD379" s="50">
        <v>358</v>
      </c>
      <c r="AE379" s="50">
        <v>2115</v>
      </c>
      <c r="AF379" s="50">
        <v>1004</v>
      </c>
      <c r="AG379" s="50">
        <v>10.3</v>
      </c>
      <c r="AH379" s="50">
        <v>60.8</v>
      </c>
      <c r="AI379" s="50">
        <v>28.9</v>
      </c>
      <c r="AJ379" s="48">
        <v>47.9</v>
      </c>
      <c r="AK379" s="50">
        <v>0</v>
      </c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K379" s="50"/>
      <c r="EL379" s="50"/>
      <c r="EM379" s="50"/>
      <c r="EN379" s="50"/>
      <c r="EO379" s="50"/>
      <c r="EP379" s="50"/>
      <c r="EQ379" s="50"/>
      <c r="ER379" s="48"/>
      <c r="ES379" s="50"/>
    </row>
    <row r="380" spans="1:149" x14ac:dyDescent="0.15">
      <c r="A380" s="44" t="s">
        <v>288</v>
      </c>
      <c r="B380" s="44" t="s">
        <v>289</v>
      </c>
      <c r="C380" s="44" t="s">
        <v>532</v>
      </c>
      <c r="D380">
        <v>0</v>
      </c>
      <c r="E380" s="50">
        <v>7912</v>
      </c>
      <c r="F380" s="50">
        <v>312</v>
      </c>
      <c r="G380" s="50">
        <v>400</v>
      </c>
      <c r="H380" s="50">
        <v>451</v>
      </c>
      <c r="I380" s="50">
        <v>356</v>
      </c>
      <c r="J380" s="50">
        <v>386</v>
      </c>
      <c r="K380" s="50">
        <v>423</v>
      </c>
      <c r="L380" s="50">
        <v>402</v>
      </c>
      <c r="M380" s="50">
        <v>463</v>
      </c>
      <c r="N380" s="50">
        <v>660</v>
      </c>
      <c r="O380" s="50">
        <v>716</v>
      </c>
      <c r="P380" s="50">
        <v>575</v>
      </c>
      <c r="Q380" s="50">
        <v>495</v>
      </c>
      <c r="R380" s="50">
        <v>388</v>
      </c>
      <c r="S380" s="50">
        <v>381</v>
      </c>
      <c r="T380" s="50">
        <v>479</v>
      </c>
      <c r="U380" s="50">
        <v>421</v>
      </c>
      <c r="V380" s="50">
        <v>309</v>
      </c>
      <c r="W380" s="50">
        <v>183</v>
      </c>
      <c r="X380" s="50">
        <v>92</v>
      </c>
      <c r="Y380" s="50">
        <v>15</v>
      </c>
      <c r="Z380" s="50">
        <v>5</v>
      </c>
      <c r="AA380" s="50">
        <v>0</v>
      </c>
      <c r="AB380" s="50">
        <v>0</v>
      </c>
      <c r="AC380" s="50">
        <v>5</v>
      </c>
      <c r="AD380" s="50">
        <v>1163</v>
      </c>
      <c r="AE380" s="50">
        <v>4864</v>
      </c>
      <c r="AF380" s="50">
        <v>1885</v>
      </c>
      <c r="AG380" s="50">
        <v>14.7</v>
      </c>
      <c r="AH380" s="50">
        <v>61.5</v>
      </c>
      <c r="AI380" s="50">
        <v>23.8</v>
      </c>
      <c r="AJ380" s="48">
        <v>44.5</v>
      </c>
      <c r="AK380" s="50">
        <v>102</v>
      </c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0"/>
      <c r="EL380" s="50"/>
      <c r="EM380" s="50"/>
      <c r="EN380" s="50"/>
      <c r="EO380" s="50"/>
      <c r="EP380" s="50"/>
      <c r="EQ380" s="50"/>
      <c r="ER380" s="48"/>
      <c r="ES380" s="50"/>
    </row>
    <row r="381" spans="1:149" x14ac:dyDescent="0.15">
      <c r="A381" s="44" t="s">
        <v>288</v>
      </c>
      <c r="B381" s="44" t="s">
        <v>289</v>
      </c>
      <c r="C381" s="44" t="s">
        <v>532</v>
      </c>
      <c r="D381">
        <v>1</v>
      </c>
      <c r="E381" s="50">
        <v>3809</v>
      </c>
      <c r="F381" s="50">
        <v>176</v>
      </c>
      <c r="G381" s="50">
        <v>214</v>
      </c>
      <c r="H381" s="50">
        <v>239</v>
      </c>
      <c r="I381" s="50">
        <v>168</v>
      </c>
      <c r="J381" s="50">
        <v>176</v>
      </c>
      <c r="K381" s="50">
        <v>216</v>
      </c>
      <c r="L381" s="50">
        <v>187</v>
      </c>
      <c r="M381" s="50">
        <v>210</v>
      </c>
      <c r="N381" s="50">
        <v>320</v>
      </c>
      <c r="O381" s="50">
        <v>361</v>
      </c>
      <c r="P381" s="50">
        <v>287</v>
      </c>
      <c r="Q381" s="50">
        <v>251</v>
      </c>
      <c r="R381" s="50">
        <v>195</v>
      </c>
      <c r="S381" s="50">
        <v>178</v>
      </c>
      <c r="T381" s="50">
        <v>232</v>
      </c>
      <c r="U381" s="50">
        <v>190</v>
      </c>
      <c r="V381" s="50">
        <v>114</v>
      </c>
      <c r="W381" s="50">
        <v>64</v>
      </c>
      <c r="X381" s="50">
        <v>27</v>
      </c>
      <c r="Y381" s="50">
        <v>4</v>
      </c>
      <c r="Z381" s="50">
        <v>0</v>
      </c>
      <c r="AA381" s="50">
        <v>0</v>
      </c>
      <c r="AB381" s="50">
        <v>0</v>
      </c>
      <c r="AC381" s="50">
        <v>0</v>
      </c>
      <c r="AD381" s="50">
        <v>629</v>
      </c>
      <c r="AE381" s="50">
        <v>2371</v>
      </c>
      <c r="AF381" s="50">
        <v>809</v>
      </c>
      <c r="AG381" s="50">
        <v>16.5</v>
      </c>
      <c r="AH381" s="50">
        <v>62.2</v>
      </c>
      <c r="AI381" s="50">
        <v>21.2</v>
      </c>
      <c r="AJ381" s="48">
        <v>43</v>
      </c>
      <c r="AK381" s="50">
        <v>0</v>
      </c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0"/>
      <c r="EM381" s="50"/>
      <c r="EN381" s="50"/>
      <c r="EO381" s="50"/>
      <c r="EP381" s="50"/>
      <c r="EQ381" s="50"/>
      <c r="ER381" s="48"/>
      <c r="ES381" s="50"/>
    </row>
    <row r="382" spans="1:149" x14ac:dyDescent="0.15">
      <c r="A382" s="44" t="s">
        <v>288</v>
      </c>
      <c r="B382" s="44" t="s">
        <v>289</v>
      </c>
      <c r="C382" s="44" t="s">
        <v>532</v>
      </c>
      <c r="D382">
        <v>2</v>
      </c>
      <c r="E382" s="50">
        <v>4103</v>
      </c>
      <c r="F382" s="50">
        <v>136</v>
      </c>
      <c r="G382" s="50">
        <v>186</v>
      </c>
      <c r="H382" s="50">
        <v>212</v>
      </c>
      <c r="I382" s="50">
        <v>188</v>
      </c>
      <c r="J382" s="50">
        <v>210</v>
      </c>
      <c r="K382" s="50">
        <v>207</v>
      </c>
      <c r="L382" s="50">
        <v>215</v>
      </c>
      <c r="M382" s="50">
        <v>253</v>
      </c>
      <c r="N382" s="50">
        <v>340</v>
      </c>
      <c r="O382" s="50">
        <v>355</v>
      </c>
      <c r="P382" s="50">
        <v>288</v>
      </c>
      <c r="Q382" s="50">
        <v>244</v>
      </c>
      <c r="R382" s="50">
        <v>193</v>
      </c>
      <c r="S382" s="50">
        <v>203</v>
      </c>
      <c r="T382" s="50">
        <v>247</v>
      </c>
      <c r="U382" s="50">
        <v>231</v>
      </c>
      <c r="V382" s="50">
        <v>195</v>
      </c>
      <c r="W382" s="50">
        <v>119</v>
      </c>
      <c r="X382" s="50">
        <v>65</v>
      </c>
      <c r="Y382" s="50">
        <v>11</v>
      </c>
      <c r="Z382" s="50">
        <v>5</v>
      </c>
      <c r="AA382" s="50">
        <v>0</v>
      </c>
      <c r="AB382" s="50">
        <v>0</v>
      </c>
      <c r="AC382" s="50">
        <v>5</v>
      </c>
      <c r="AD382" s="50">
        <v>534</v>
      </c>
      <c r="AE382" s="50">
        <v>2493</v>
      </c>
      <c r="AF382" s="50">
        <v>1076</v>
      </c>
      <c r="AG382" s="50">
        <v>13</v>
      </c>
      <c r="AH382" s="50">
        <v>60.8</v>
      </c>
      <c r="AI382" s="50">
        <v>26.2</v>
      </c>
      <c r="AJ382" s="48">
        <v>45.9</v>
      </c>
      <c r="AK382" s="50">
        <v>0</v>
      </c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0"/>
      <c r="EL382" s="50"/>
      <c r="EM382" s="50"/>
      <c r="EN382" s="50"/>
      <c r="EO382" s="50"/>
      <c r="EP382" s="50"/>
      <c r="EQ382" s="50"/>
      <c r="ER382" s="48"/>
      <c r="ES382" s="50"/>
    </row>
    <row r="383" spans="1:149" x14ac:dyDescent="0.15">
      <c r="A383" s="44" t="s">
        <v>290</v>
      </c>
      <c r="B383" s="44" t="s">
        <v>291</v>
      </c>
      <c r="C383" s="44" t="s">
        <v>533</v>
      </c>
      <c r="D383">
        <v>0</v>
      </c>
      <c r="E383" s="50">
        <v>8746</v>
      </c>
      <c r="F383" s="50">
        <v>523</v>
      </c>
      <c r="G383" s="50">
        <v>428</v>
      </c>
      <c r="H383" s="50">
        <v>348</v>
      </c>
      <c r="I383" s="50">
        <v>359</v>
      </c>
      <c r="J383" s="50">
        <v>445</v>
      </c>
      <c r="K383" s="50">
        <v>505</v>
      </c>
      <c r="L383" s="50">
        <v>667</v>
      </c>
      <c r="M383" s="50">
        <v>708</v>
      </c>
      <c r="N383" s="50">
        <v>704</v>
      </c>
      <c r="O383" s="50">
        <v>722</v>
      </c>
      <c r="P383" s="50">
        <v>538</v>
      </c>
      <c r="Q383" s="50">
        <v>457</v>
      </c>
      <c r="R383" s="50">
        <v>375</v>
      </c>
      <c r="S383" s="50">
        <v>394</v>
      </c>
      <c r="T383" s="50">
        <v>503</v>
      </c>
      <c r="U383" s="50">
        <v>406</v>
      </c>
      <c r="V383" s="50">
        <v>313</v>
      </c>
      <c r="W383" s="50">
        <v>230</v>
      </c>
      <c r="X383" s="50">
        <v>96</v>
      </c>
      <c r="Y383" s="50">
        <v>22</v>
      </c>
      <c r="Z383" s="50">
        <v>3</v>
      </c>
      <c r="AA383" s="50">
        <v>0</v>
      </c>
      <c r="AB383" s="50">
        <v>0</v>
      </c>
      <c r="AC383" s="50">
        <v>3</v>
      </c>
      <c r="AD383" s="50">
        <v>1299</v>
      </c>
      <c r="AE383" s="50">
        <v>5480</v>
      </c>
      <c r="AF383" s="50">
        <v>1967</v>
      </c>
      <c r="AG383" s="50">
        <v>14.9</v>
      </c>
      <c r="AH383" s="50">
        <v>62.7</v>
      </c>
      <c r="AI383" s="50">
        <v>22.5</v>
      </c>
      <c r="AJ383" s="48">
        <v>43.1</v>
      </c>
      <c r="AK383" s="50">
        <v>101</v>
      </c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0"/>
      <c r="EM383" s="50"/>
      <c r="EN383" s="50"/>
      <c r="EO383" s="50"/>
      <c r="EP383" s="50"/>
      <c r="EQ383" s="50"/>
      <c r="ER383" s="48"/>
      <c r="ES383" s="50"/>
    </row>
    <row r="384" spans="1:149" x14ac:dyDescent="0.15">
      <c r="A384" s="44" t="s">
        <v>290</v>
      </c>
      <c r="B384" s="44" t="s">
        <v>291</v>
      </c>
      <c r="C384" s="44" t="s">
        <v>533</v>
      </c>
      <c r="D384">
        <v>1</v>
      </c>
      <c r="E384" s="50">
        <v>4157</v>
      </c>
      <c r="F384" s="50">
        <v>260</v>
      </c>
      <c r="G384" s="50">
        <v>222</v>
      </c>
      <c r="H384" s="50">
        <v>189</v>
      </c>
      <c r="I384" s="50">
        <v>180</v>
      </c>
      <c r="J384" s="50">
        <v>215</v>
      </c>
      <c r="K384" s="50">
        <v>258</v>
      </c>
      <c r="L384" s="50">
        <v>313</v>
      </c>
      <c r="M384" s="50">
        <v>336</v>
      </c>
      <c r="N384" s="50">
        <v>331</v>
      </c>
      <c r="O384" s="50">
        <v>382</v>
      </c>
      <c r="P384" s="50">
        <v>268</v>
      </c>
      <c r="Q384" s="50">
        <v>216</v>
      </c>
      <c r="R384" s="50">
        <v>180</v>
      </c>
      <c r="S384" s="50">
        <v>177</v>
      </c>
      <c r="T384" s="50">
        <v>217</v>
      </c>
      <c r="U384" s="50">
        <v>186</v>
      </c>
      <c r="V384" s="50">
        <v>122</v>
      </c>
      <c r="W384" s="50">
        <v>67</v>
      </c>
      <c r="X384" s="50">
        <v>34</v>
      </c>
      <c r="Y384" s="50">
        <v>2</v>
      </c>
      <c r="Z384" s="50">
        <v>2</v>
      </c>
      <c r="AA384" s="50">
        <v>0</v>
      </c>
      <c r="AB384" s="50">
        <v>0</v>
      </c>
      <c r="AC384" s="50">
        <v>2</v>
      </c>
      <c r="AD384" s="50">
        <v>671</v>
      </c>
      <c r="AE384" s="50">
        <v>2679</v>
      </c>
      <c r="AF384" s="50">
        <v>807</v>
      </c>
      <c r="AG384" s="50">
        <v>16.100000000000001</v>
      </c>
      <c r="AH384" s="50">
        <v>64.400000000000006</v>
      </c>
      <c r="AI384" s="50">
        <v>19.399999999999999</v>
      </c>
      <c r="AJ384" s="48">
        <v>41.3</v>
      </c>
      <c r="AK384" s="50">
        <v>0</v>
      </c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0"/>
      <c r="EL384" s="50"/>
      <c r="EM384" s="50"/>
      <c r="EN384" s="50"/>
      <c r="EO384" s="50"/>
      <c r="EP384" s="50"/>
      <c r="EQ384" s="50"/>
      <c r="ER384" s="48"/>
      <c r="ES384" s="50"/>
    </row>
    <row r="385" spans="1:149" x14ac:dyDescent="0.15">
      <c r="A385" s="44" t="s">
        <v>290</v>
      </c>
      <c r="B385" s="44" t="s">
        <v>291</v>
      </c>
      <c r="C385" s="44" t="s">
        <v>533</v>
      </c>
      <c r="D385">
        <v>2</v>
      </c>
      <c r="E385" s="50">
        <v>4589</v>
      </c>
      <c r="F385" s="50">
        <v>263</v>
      </c>
      <c r="G385" s="50">
        <v>206</v>
      </c>
      <c r="H385" s="50">
        <v>159</v>
      </c>
      <c r="I385" s="50">
        <v>179</v>
      </c>
      <c r="J385" s="50">
        <v>230</v>
      </c>
      <c r="K385" s="50">
        <v>247</v>
      </c>
      <c r="L385" s="50">
        <v>354</v>
      </c>
      <c r="M385" s="50">
        <v>372</v>
      </c>
      <c r="N385" s="50">
        <v>373</v>
      </c>
      <c r="O385" s="50">
        <v>340</v>
      </c>
      <c r="P385" s="50">
        <v>270</v>
      </c>
      <c r="Q385" s="50">
        <v>241</v>
      </c>
      <c r="R385" s="50">
        <v>195</v>
      </c>
      <c r="S385" s="50">
        <v>217</v>
      </c>
      <c r="T385" s="50">
        <v>286</v>
      </c>
      <c r="U385" s="50">
        <v>220</v>
      </c>
      <c r="V385" s="50">
        <v>191</v>
      </c>
      <c r="W385" s="50">
        <v>163</v>
      </c>
      <c r="X385" s="50">
        <v>62</v>
      </c>
      <c r="Y385" s="50">
        <v>20</v>
      </c>
      <c r="Z385" s="50">
        <v>1</v>
      </c>
      <c r="AA385" s="50">
        <v>0</v>
      </c>
      <c r="AB385" s="50">
        <v>0</v>
      </c>
      <c r="AC385" s="50">
        <v>1</v>
      </c>
      <c r="AD385" s="50">
        <v>628</v>
      </c>
      <c r="AE385" s="50">
        <v>2801</v>
      </c>
      <c r="AF385" s="50">
        <v>1160</v>
      </c>
      <c r="AG385" s="50">
        <v>13.7</v>
      </c>
      <c r="AH385" s="50">
        <v>61</v>
      </c>
      <c r="AI385" s="50">
        <v>25.3</v>
      </c>
      <c r="AJ385" s="48">
        <v>44.6</v>
      </c>
      <c r="AK385" s="50">
        <v>0</v>
      </c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K385" s="50"/>
      <c r="EL385" s="50"/>
      <c r="EM385" s="50"/>
      <c r="EN385" s="50"/>
      <c r="EO385" s="50"/>
      <c r="EP385" s="50"/>
      <c r="EQ385" s="50"/>
      <c r="ER385" s="48"/>
      <c r="ES385" s="50"/>
    </row>
    <row r="386" spans="1:149" x14ac:dyDescent="0.15">
      <c r="A386" s="44" t="s">
        <v>292</v>
      </c>
      <c r="B386" s="44" t="s">
        <v>293</v>
      </c>
      <c r="C386" s="44" t="s">
        <v>534</v>
      </c>
      <c r="D386">
        <v>0</v>
      </c>
      <c r="E386" s="50">
        <v>1389</v>
      </c>
      <c r="F386" s="50">
        <v>26</v>
      </c>
      <c r="G386" s="50">
        <v>42</v>
      </c>
      <c r="H386" s="50">
        <v>32</v>
      </c>
      <c r="I386" s="50">
        <v>32</v>
      </c>
      <c r="J386" s="50">
        <v>59</v>
      </c>
      <c r="K386" s="50">
        <v>62</v>
      </c>
      <c r="L386" s="50">
        <v>71</v>
      </c>
      <c r="M386" s="50">
        <v>85</v>
      </c>
      <c r="N386" s="50">
        <v>67</v>
      </c>
      <c r="O386" s="50">
        <v>84</v>
      </c>
      <c r="P386" s="50">
        <v>78</v>
      </c>
      <c r="Q386" s="50">
        <v>81</v>
      </c>
      <c r="R386" s="50">
        <v>74</v>
      </c>
      <c r="S386" s="50">
        <v>103</v>
      </c>
      <c r="T386" s="50">
        <v>147</v>
      </c>
      <c r="U386" s="50">
        <v>124</v>
      </c>
      <c r="V386" s="50">
        <v>118</v>
      </c>
      <c r="W386" s="50">
        <v>79</v>
      </c>
      <c r="X386" s="50">
        <v>22</v>
      </c>
      <c r="Y386" s="50">
        <v>3</v>
      </c>
      <c r="Z386" s="50">
        <v>0</v>
      </c>
      <c r="AA386" s="50">
        <v>0</v>
      </c>
      <c r="AB386" s="50">
        <v>0</v>
      </c>
      <c r="AC386" s="50">
        <v>0</v>
      </c>
      <c r="AD386" s="50">
        <v>100</v>
      </c>
      <c r="AE386" s="50">
        <v>693</v>
      </c>
      <c r="AF386" s="50">
        <v>596</v>
      </c>
      <c r="AG386" s="50">
        <v>7.2</v>
      </c>
      <c r="AH386" s="50">
        <v>49.9</v>
      </c>
      <c r="AI386" s="50">
        <v>42.9</v>
      </c>
      <c r="AJ386" s="48">
        <v>54.4</v>
      </c>
      <c r="AK386" s="50">
        <v>99</v>
      </c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  <c r="EN386" s="50"/>
      <c r="EO386" s="50"/>
      <c r="EP386" s="50"/>
      <c r="EQ386" s="50"/>
      <c r="ER386" s="48"/>
      <c r="ES386" s="50"/>
    </row>
    <row r="387" spans="1:149" x14ac:dyDescent="0.15">
      <c r="A387" s="44" t="s">
        <v>292</v>
      </c>
      <c r="B387" s="44" t="s">
        <v>293</v>
      </c>
      <c r="C387" s="44" t="s">
        <v>534</v>
      </c>
      <c r="D387">
        <v>1</v>
      </c>
      <c r="E387" s="50">
        <v>638</v>
      </c>
      <c r="F387" s="50">
        <v>15</v>
      </c>
      <c r="G387" s="50">
        <v>23</v>
      </c>
      <c r="H387" s="50">
        <v>15</v>
      </c>
      <c r="I387" s="50">
        <v>22</v>
      </c>
      <c r="J387" s="50">
        <v>33</v>
      </c>
      <c r="K387" s="50">
        <v>29</v>
      </c>
      <c r="L387" s="50">
        <v>40</v>
      </c>
      <c r="M387" s="50">
        <v>37</v>
      </c>
      <c r="N387" s="50">
        <v>36</v>
      </c>
      <c r="O387" s="50">
        <v>43</v>
      </c>
      <c r="P387" s="50">
        <v>44</v>
      </c>
      <c r="Q387" s="50">
        <v>33</v>
      </c>
      <c r="R387" s="50">
        <v>43</v>
      </c>
      <c r="S387" s="50">
        <v>46</v>
      </c>
      <c r="T387" s="50">
        <v>70</v>
      </c>
      <c r="U387" s="50">
        <v>43</v>
      </c>
      <c r="V387" s="50">
        <v>36</v>
      </c>
      <c r="W387" s="50">
        <v>23</v>
      </c>
      <c r="X387" s="50">
        <v>6</v>
      </c>
      <c r="Y387" s="50">
        <v>1</v>
      </c>
      <c r="Z387" s="50">
        <v>0</v>
      </c>
      <c r="AA387" s="50">
        <v>0</v>
      </c>
      <c r="AB387" s="50">
        <v>0</v>
      </c>
      <c r="AC387" s="50">
        <v>0</v>
      </c>
      <c r="AD387" s="50">
        <v>53</v>
      </c>
      <c r="AE387" s="50">
        <v>360</v>
      </c>
      <c r="AF387" s="50">
        <v>225</v>
      </c>
      <c r="AG387" s="50">
        <v>8.3000000000000007</v>
      </c>
      <c r="AH387" s="50">
        <v>56.4</v>
      </c>
      <c r="AI387" s="50">
        <v>35.299999999999997</v>
      </c>
      <c r="AJ387" s="48">
        <v>50.7</v>
      </c>
      <c r="AK387" s="50">
        <v>0</v>
      </c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0"/>
      <c r="EL387" s="50"/>
      <c r="EM387" s="50"/>
      <c r="EN387" s="50"/>
      <c r="EO387" s="50"/>
      <c r="EP387" s="50"/>
      <c r="EQ387" s="50"/>
      <c r="ER387" s="48"/>
      <c r="ES387" s="50"/>
    </row>
    <row r="388" spans="1:149" x14ac:dyDescent="0.15">
      <c r="A388" s="44" t="s">
        <v>292</v>
      </c>
      <c r="B388" s="44" t="s">
        <v>293</v>
      </c>
      <c r="C388" s="44" t="s">
        <v>534</v>
      </c>
      <c r="D388">
        <v>2</v>
      </c>
      <c r="E388" s="50">
        <v>751</v>
      </c>
      <c r="F388" s="50">
        <v>11</v>
      </c>
      <c r="G388" s="50">
        <v>19</v>
      </c>
      <c r="H388" s="50">
        <v>17</v>
      </c>
      <c r="I388" s="50">
        <v>10</v>
      </c>
      <c r="J388" s="50">
        <v>26</v>
      </c>
      <c r="K388" s="50">
        <v>33</v>
      </c>
      <c r="L388" s="50">
        <v>31</v>
      </c>
      <c r="M388" s="50">
        <v>48</v>
      </c>
      <c r="N388" s="50">
        <v>31</v>
      </c>
      <c r="O388" s="50">
        <v>41</v>
      </c>
      <c r="P388" s="50">
        <v>34</v>
      </c>
      <c r="Q388" s="50">
        <v>48</v>
      </c>
      <c r="R388" s="50">
        <v>31</v>
      </c>
      <c r="S388" s="50">
        <v>57</v>
      </c>
      <c r="T388" s="50">
        <v>77</v>
      </c>
      <c r="U388" s="50">
        <v>81</v>
      </c>
      <c r="V388" s="50">
        <v>82</v>
      </c>
      <c r="W388" s="50">
        <v>56</v>
      </c>
      <c r="X388" s="50">
        <v>16</v>
      </c>
      <c r="Y388" s="50">
        <v>2</v>
      </c>
      <c r="Z388" s="50">
        <v>0</v>
      </c>
      <c r="AA388" s="50">
        <v>0</v>
      </c>
      <c r="AB388" s="50">
        <v>0</v>
      </c>
      <c r="AC388" s="50">
        <v>0</v>
      </c>
      <c r="AD388" s="50">
        <v>47</v>
      </c>
      <c r="AE388" s="50">
        <v>333</v>
      </c>
      <c r="AF388" s="50">
        <v>371</v>
      </c>
      <c r="AG388" s="50">
        <v>6.3</v>
      </c>
      <c r="AH388" s="50">
        <v>44.3</v>
      </c>
      <c r="AI388" s="50">
        <v>49.4</v>
      </c>
      <c r="AJ388" s="48">
        <v>57.6</v>
      </c>
      <c r="AK388" s="50">
        <v>0</v>
      </c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K388" s="50"/>
      <c r="EL388" s="50"/>
      <c r="EM388" s="50"/>
      <c r="EN388" s="50"/>
      <c r="EO388" s="50"/>
      <c r="EP388" s="50"/>
      <c r="EQ388" s="50"/>
      <c r="ER388" s="48"/>
      <c r="ES388" s="50"/>
    </row>
    <row r="389" spans="1:149" x14ac:dyDescent="0.15">
      <c r="A389" s="44" t="s">
        <v>294</v>
      </c>
      <c r="B389" s="44" t="s">
        <v>295</v>
      </c>
      <c r="C389" s="44" t="s">
        <v>535</v>
      </c>
      <c r="D389">
        <v>0</v>
      </c>
      <c r="E389" s="50">
        <v>4083</v>
      </c>
      <c r="F389" s="50">
        <v>181</v>
      </c>
      <c r="G389" s="50">
        <v>128</v>
      </c>
      <c r="H389" s="50">
        <v>122</v>
      </c>
      <c r="I389" s="50">
        <v>135</v>
      </c>
      <c r="J389" s="50">
        <v>275</v>
      </c>
      <c r="K389" s="50">
        <v>367</v>
      </c>
      <c r="L389" s="50">
        <v>342</v>
      </c>
      <c r="M389" s="50">
        <v>286</v>
      </c>
      <c r="N389" s="50">
        <v>316</v>
      </c>
      <c r="O389" s="50">
        <v>282</v>
      </c>
      <c r="P389" s="50">
        <v>293</v>
      </c>
      <c r="Q389" s="50">
        <v>215</v>
      </c>
      <c r="R389" s="50">
        <v>190</v>
      </c>
      <c r="S389" s="50">
        <v>181</v>
      </c>
      <c r="T389" s="50">
        <v>245</v>
      </c>
      <c r="U389" s="50">
        <v>199</v>
      </c>
      <c r="V389" s="50">
        <v>149</v>
      </c>
      <c r="W389" s="50">
        <v>113</v>
      </c>
      <c r="X389" s="50">
        <v>44</v>
      </c>
      <c r="Y389" s="50">
        <v>15</v>
      </c>
      <c r="Z389" s="50">
        <v>5</v>
      </c>
      <c r="AA389" s="50">
        <v>0</v>
      </c>
      <c r="AB389" s="50">
        <v>0</v>
      </c>
      <c r="AC389" s="50">
        <v>5</v>
      </c>
      <c r="AD389" s="50">
        <v>431</v>
      </c>
      <c r="AE389" s="50">
        <v>2701</v>
      </c>
      <c r="AF389" s="50">
        <v>951</v>
      </c>
      <c r="AG389" s="50">
        <v>10.6</v>
      </c>
      <c r="AH389" s="50">
        <v>66.2</v>
      </c>
      <c r="AI389" s="50">
        <v>23.3</v>
      </c>
      <c r="AJ389" s="48">
        <v>44.4</v>
      </c>
      <c r="AK389" s="50">
        <v>101</v>
      </c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K389" s="50"/>
      <c r="EL389" s="50"/>
      <c r="EM389" s="50"/>
      <c r="EN389" s="50"/>
      <c r="EO389" s="50"/>
      <c r="EP389" s="50"/>
      <c r="EQ389" s="50"/>
      <c r="ER389" s="48"/>
      <c r="ES389" s="50"/>
    </row>
    <row r="390" spans="1:149" x14ac:dyDescent="0.15">
      <c r="A390" s="44" t="s">
        <v>294</v>
      </c>
      <c r="B390" s="44" t="s">
        <v>295</v>
      </c>
      <c r="C390" s="44" t="s">
        <v>535</v>
      </c>
      <c r="D390">
        <v>1</v>
      </c>
      <c r="E390" s="50">
        <v>1989</v>
      </c>
      <c r="F390" s="50">
        <v>92</v>
      </c>
      <c r="G390" s="50">
        <v>65</v>
      </c>
      <c r="H390" s="50">
        <v>63</v>
      </c>
      <c r="I390" s="50">
        <v>73</v>
      </c>
      <c r="J390" s="50">
        <v>123</v>
      </c>
      <c r="K390" s="50">
        <v>204</v>
      </c>
      <c r="L390" s="50">
        <v>166</v>
      </c>
      <c r="M390" s="50">
        <v>142</v>
      </c>
      <c r="N390" s="50">
        <v>159</v>
      </c>
      <c r="O390" s="50">
        <v>132</v>
      </c>
      <c r="P390" s="50">
        <v>160</v>
      </c>
      <c r="Q390" s="50">
        <v>109</v>
      </c>
      <c r="R390" s="50">
        <v>94</v>
      </c>
      <c r="S390" s="50">
        <v>85</v>
      </c>
      <c r="T390" s="50">
        <v>127</v>
      </c>
      <c r="U390" s="50">
        <v>78</v>
      </c>
      <c r="V390" s="50">
        <v>55</v>
      </c>
      <c r="W390" s="50">
        <v>48</v>
      </c>
      <c r="X390" s="50">
        <v>11</v>
      </c>
      <c r="Y390" s="50">
        <v>3</v>
      </c>
      <c r="Z390" s="50">
        <v>0</v>
      </c>
      <c r="AA390" s="50">
        <v>0</v>
      </c>
      <c r="AB390" s="50">
        <v>0</v>
      </c>
      <c r="AC390" s="50">
        <v>0</v>
      </c>
      <c r="AD390" s="50">
        <v>220</v>
      </c>
      <c r="AE390" s="50">
        <v>1362</v>
      </c>
      <c r="AF390" s="50">
        <v>407</v>
      </c>
      <c r="AG390" s="50">
        <v>11.1</v>
      </c>
      <c r="AH390" s="50">
        <v>68.5</v>
      </c>
      <c r="AI390" s="50">
        <v>20.5</v>
      </c>
      <c r="AJ390" s="48">
        <v>42.9</v>
      </c>
      <c r="AK390" s="50">
        <v>0</v>
      </c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K390" s="50"/>
      <c r="EL390" s="50"/>
      <c r="EM390" s="50"/>
      <c r="EN390" s="50"/>
      <c r="EO390" s="50"/>
      <c r="EP390" s="50"/>
      <c r="EQ390" s="50"/>
      <c r="ER390" s="48"/>
      <c r="ES390" s="50"/>
    </row>
    <row r="391" spans="1:149" x14ac:dyDescent="0.15">
      <c r="A391" s="44" t="s">
        <v>294</v>
      </c>
      <c r="B391" s="44" t="s">
        <v>295</v>
      </c>
      <c r="C391" s="44" t="s">
        <v>535</v>
      </c>
      <c r="D391">
        <v>2</v>
      </c>
      <c r="E391" s="50">
        <v>2094</v>
      </c>
      <c r="F391" s="50">
        <v>89</v>
      </c>
      <c r="G391" s="50">
        <v>63</v>
      </c>
      <c r="H391" s="50">
        <v>59</v>
      </c>
      <c r="I391" s="50">
        <v>62</v>
      </c>
      <c r="J391" s="50">
        <v>152</v>
      </c>
      <c r="K391" s="50">
        <v>163</v>
      </c>
      <c r="L391" s="50">
        <v>176</v>
      </c>
      <c r="M391" s="50">
        <v>144</v>
      </c>
      <c r="N391" s="50">
        <v>157</v>
      </c>
      <c r="O391" s="50">
        <v>150</v>
      </c>
      <c r="P391" s="50">
        <v>133</v>
      </c>
      <c r="Q391" s="50">
        <v>106</v>
      </c>
      <c r="R391" s="50">
        <v>96</v>
      </c>
      <c r="S391" s="50">
        <v>96</v>
      </c>
      <c r="T391" s="50">
        <v>118</v>
      </c>
      <c r="U391" s="50">
        <v>121</v>
      </c>
      <c r="V391" s="50">
        <v>94</v>
      </c>
      <c r="W391" s="50">
        <v>65</v>
      </c>
      <c r="X391" s="50">
        <v>33</v>
      </c>
      <c r="Y391" s="50">
        <v>12</v>
      </c>
      <c r="Z391" s="50">
        <v>5</v>
      </c>
      <c r="AA391" s="50">
        <v>0</v>
      </c>
      <c r="AB391" s="50">
        <v>0</v>
      </c>
      <c r="AC391" s="50">
        <v>5</v>
      </c>
      <c r="AD391" s="50">
        <v>211</v>
      </c>
      <c r="AE391" s="50">
        <v>1339</v>
      </c>
      <c r="AF391" s="50">
        <v>544</v>
      </c>
      <c r="AG391" s="50">
        <v>10.1</v>
      </c>
      <c r="AH391" s="50">
        <v>63.9</v>
      </c>
      <c r="AI391" s="50">
        <v>26</v>
      </c>
      <c r="AJ391" s="48">
        <v>45.8</v>
      </c>
      <c r="AK391" s="50">
        <v>0</v>
      </c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  <c r="DX391" s="50"/>
      <c r="DY391" s="50"/>
      <c r="DZ391" s="50"/>
      <c r="EA391" s="50"/>
      <c r="EB391" s="50"/>
      <c r="EC391" s="50"/>
      <c r="ED391" s="50"/>
      <c r="EE391" s="50"/>
      <c r="EF391" s="50"/>
      <c r="EG391" s="50"/>
      <c r="EH391" s="50"/>
      <c r="EI391" s="50"/>
      <c r="EJ391" s="50"/>
      <c r="EK391" s="50"/>
      <c r="EL391" s="50"/>
      <c r="EM391" s="50"/>
      <c r="EN391" s="50"/>
      <c r="EO391" s="50"/>
      <c r="EP391" s="50"/>
      <c r="EQ391" s="50"/>
      <c r="ER391" s="48"/>
      <c r="ES391" s="50"/>
    </row>
    <row r="392" spans="1:149" x14ac:dyDescent="0.15">
      <c r="A392" s="44" t="s">
        <v>296</v>
      </c>
      <c r="B392" s="44" t="s">
        <v>297</v>
      </c>
      <c r="C392" s="44" t="s">
        <v>413</v>
      </c>
      <c r="D392">
        <v>0</v>
      </c>
      <c r="E392" s="50">
        <v>100179</v>
      </c>
      <c r="F392" s="50">
        <v>4141</v>
      </c>
      <c r="G392" s="50">
        <v>3769</v>
      </c>
      <c r="H392" s="50">
        <v>3777</v>
      </c>
      <c r="I392" s="50">
        <v>4066</v>
      </c>
      <c r="J392" s="50">
        <v>5530</v>
      </c>
      <c r="K392" s="50">
        <v>6734</v>
      </c>
      <c r="L392" s="50">
        <v>6965</v>
      </c>
      <c r="M392" s="50">
        <v>6633</v>
      </c>
      <c r="N392" s="50">
        <v>6964</v>
      </c>
      <c r="O392" s="50">
        <v>7673</v>
      </c>
      <c r="P392" s="50">
        <v>6800</v>
      </c>
      <c r="Q392" s="50">
        <v>5988</v>
      </c>
      <c r="R392" s="50">
        <v>5232</v>
      </c>
      <c r="S392" s="50">
        <v>6260</v>
      </c>
      <c r="T392" s="50">
        <v>6659</v>
      </c>
      <c r="U392" s="50">
        <v>5375</v>
      </c>
      <c r="V392" s="50">
        <v>3821</v>
      </c>
      <c r="W392" s="50">
        <v>2410</v>
      </c>
      <c r="X392" s="50">
        <v>1059</v>
      </c>
      <c r="Y392" s="50">
        <v>282</v>
      </c>
      <c r="Z392" s="50">
        <v>39</v>
      </c>
      <c r="AA392" s="50">
        <v>2</v>
      </c>
      <c r="AB392" s="50">
        <v>0</v>
      </c>
      <c r="AC392" s="50">
        <v>41</v>
      </c>
      <c r="AD392" s="50">
        <v>11687</v>
      </c>
      <c r="AE392" s="50">
        <v>62585</v>
      </c>
      <c r="AF392" s="50">
        <v>25907</v>
      </c>
      <c r="AG392" s="50">
        <v>11.7</v>
      </c>
      <c r="AH392" s="50">
        <v>62.5</v>
      </c>
      <c r="AI392" s="50">
        <v>25.9</v>
      </c>
      <c r="AJ392" s="48">
        <v>45.5</v>
      </c>
      <c r="AK392" s="50">
        <v>108</v>
      </c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K392" s="50"/>
      <c r="EL392" s="50"/>
      <c r="EM392" s="50"/>
      <c r="EN392" s="50"/>
      <c r="EO392" s="50"/>
      <c r="EP392" s="50"/>
      <c r="EQ392" s="50"/>
      <c r="ER392" s="48"/>
      <c r="ES392" s="50"/>
    </row>
    <row r="393" spans="1:149" x14ac:dyDescent="0.15">
      <c r="A393" s="44" t="s">
        <v>296</v>
      </c>
      <c r="B393" s="44" t="s">
        <v>297</v>
      </c>
      <c r="C393" s="44" t="s">
        <v>413</v>
      </c>
      <c r="D393">
        <v>1</v>
      </c>
      <c r="E393" s="50">
        <v>49510</v>
      </c>
      <c r="F393" s="50">
        <v>2033</v>
      </c>
      <c r="G393" s="50">
        <v>1981</v>
      </c>
      <c r="H393" s="50">
        <v>1956</v>
      </c>
      <c r="I393" s="50">
        <v>2037</v>
      </c>
      <c r="J393" s="50">
        <v>2876</v>
      </c>
      <c r="K393" s="50">
        <v>3517</v>
      </c>
      <c r="L393" s="50">
        <v>3623</v>
      </c>
      <c r="M393" s="50">
        <v>3454</v>
      </c>
      <c r="N393" s="50">
        <v>3590</v>
      </c>
      <c r="O393" s="50">
        <v>3946</v>
      </c>
      <c r="P393" s="50">
        <v>3454</v>
      </c>
      <c r="Q393" s="50">
        <v>2992</v>
      </c>
      <c r="R393" s="50">
        <v>2744</v>
      </c>
      <c r="S393" s="50">
        <v>3155</v>
      </c>
      <c r="T393" s="50">
        <v>3171</v>
      </c>
      <c r="U393" s="50">
        <v>2374</v>
      </c>
      <c r="V393" s="50">
        <v>1499</v>
      </c>
      <c r="W393" s="50">
        <v>771</v>
      </c>
      <c r="X393" s="50">
        <v>291</v>
      </c>
      <c r="Y393" s="50">
        <v>42</v>
      </c>
      <c r="Z393" s="50">
        <v>4</v>
      </c>
      <c r="AA393" s="50">
        <v>0</v>
      </c>
      <c r="AB393" s="50">
        <v>0</v>
      </c>
      <c r="AC393" s="50">
        <v>4</v>
      </c>
      <c r="AD393" s="50">
        <v>5970</v>
      </c>
      <c r="AE393" s="50">
        <v>32233</v>
      </c>
      <c r="AF393" s="50">
        <v>11307</v>
      </c>
      <c r="AG393" s="50">
        <v>12.1</v>
      </c>
      <c r="AH393" s="50">
        <v>65.099999999999994</v>
      </c>
      <c r="AI393" s="50">
        <v>22.8</v>
      </c>
      <c r="AJ393" s="48">
        <v>44</v>
      </c>
      <c r="AK393" s="50">
        <v>0</v>
      </c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  <c r="DX393" s="50"/>
      <c r="DY393" s="50"/>
      <c r="DZ393" s="50"/>
      <c r="EA393" s="50"/>
      <c r="EB393" s="50"/>
      <c r="EC393" s="50"/>
      <c r="ED393" s="50"/>
      <c r="EE393" s="50"/>
      <c r="EF393" s="50"/>
      <c r="EG393" s="50"/>
      <c r="EH393" s="50"/>
      <c r="EI393" s="50"/>
      <c r="EJ393" s="50"/>
      <c r="EK393" s="50"/>
      <c r="EL393" s="50"/>
      <c r="EM393" s="50"/>
      <c r="EN393" s="50"/>
      <c r="EO393" s="50"/>
      <c r="EP393" s="50"/>
      <c r="EQ393" s="50"/>
      <c r="ER393" s="48"/>
      <c r="ES393" s="50"/>
    </row>
    <row r="394" spans="1:149" x14ac:dyDescent="0.15">
      <c r="A394" s="44" t="s">
        <v>296</v>
      </c>
      <c r="B394" s="44" t="s">
        <v>297</v>
      </c>
      <c r="C394" s="44" t="s">
        <v>413</v>
      </c>
      <c r="D394">
        <v>2</v>
      </c>
      <c r="E394" s="50">
        <v>50669</v>
      </c>
      <c r="F394" s="50">
        <v>2108</v>
      </c>
      <c r="G394" s="50">
        <v>1788</v>
      </c>
      <c r="H394" s="50">
        <v>1821</v>
      </c>
      <c r="I394" s="50">
        <v>2029</v>
      </c>
      <c r="J394" s="50">
        <v>2654</v>
      </c>
      <c r="K394" s="50">
        <v>3217</v>
      </c>
      <c r="L394" s="50">
        <v>3342</v>
      </c>
      <c r="M394" s="50">
        <v>3179</v>
      </c>
      <c r="N394" s="50">
        <v>3374</v>
      </c>
      <c r="O394" s="50">
        <v>3727</v>
      </c>
      <c r="P394" s="50">
        <v>3346</v>
      </c>
      <c r="Q394" s="50">
        <v>2996</v>
      </c>
      <c r="R394" s="50">
        <v>2488</v>
      </c>
      <c r="S394" s="50">
        <v>3105</v>
      </c>
      <c r="T394" s="50">
        <v>3488</v>
      </c>
      <c r="U394" s="50">
        <v>3001</v>
      </c>
      <c r="V394" s="50">
        <v>2322</v>
      </c>
      <c r="W394" s="50">
        <v>1639</v>
      </c>
      <c r="X394" s="50">
        <v>768</v>
      </c>
      <c r="Y394" s="50">
        <v>240</v>
      </c>
      <c r="Z394" s="50">
        <v>35</v>
      </c>
      <c r="AA394" s="50">
        <v>2</v>
      </c>
      <c r="AB394" s="50">
        <v>0</v>
      </c>
      <c r="AC394" s="50">
        <v>37</v>
      </c>
      <c r="AD394" s="50">
        <v>5717</v>
      </c>
      <c r="AE394" s="50">
        <v>30352</v>
      </c>
      <c r="AF394" s="50">
        <v>14600</v>
      </c>
      <c r="AG394" s="50">
        <v>11.3</v>
      </c>
      <c r="AH394" s="50">
        <v>59.9</v>
      </c>
      <c r="AI394" s="50">
        <v>28.8</v>
      </c>
      <c r="AJ394" s="48">
        <v>46.9</v>
      </c>
      <c r="AK394" s="50">
        <v>0</v>
      </c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K394" s="50"/>
      <c r="EL394" s="50"/>
      <c r="EM394" s="50"/>
      <c r="EN394" s="50"/>
      <c r="EO394" s="50"/>
      <c r="EP394" s="50"/>
      <c r="EQ394" s="50"/>
      <c r="ER394" s="48"/>
      <c r="ES394" s="50"/>
    </row>
    <row r="395" spans="1:149" x14ac:dyDescent="0.15">
      <c r="A395" s="44" t="s">
        <v>298</v>
      </c>
      <c r="B395" s="44" t="s">
        <v>299</v>
      </c>
      <c r="C395" s="44" t="s">
        <v>536</v>
      </c>
      <c r="D395">
        <v>0</v>
      </c>
      <c r="E395" s="50">
        <v>1371</v>
      </c>
      <c r="F395" s="50">
        <v>25</v>
      </c>
      <c r="G395" s="50">
        <v>48</v>
      </c>
      <c r="H395" s="50">
        <v>49</v>
      </c>
      <c r="I395" s="50">
        <v>43</v>
      </c>
      <c r="J395" s="50">
        <v>82</v>
      </c>
      <c r="K395" s="50">
        <v>121</v>
      </c>
      <c r="L395" s="50">
        <v>78</v>
      </c>
      <c r="M395" s="50">
        <v>96</v>
      </c>
      <c r="N395" s="50">
        <v>105</v>
      </c>
      <c r="O395" s="50">
        <v>91</v>
      </c>
      <c r="P395" s="50">
        <v>89</v>
      </c>
      <c r="Q395" s="50">
        <v>83</v>
      </c>
      <c r="R395" s="50">
        <v>61</v>
      </c>
      <c r="S395" s="50">
        <v>79</v>
      </c>
      <c r="T395" s="50">
        <v>98</v>
      </c>
      <c r="U395" s="50">
        <v>98</v>
      </c>
      <c r="V395" s="50">
        <v>66</v>
      </c>
      <c r="W395" s="50">
        <v>39</v>
      </c>
      <c r="X395" s="50">
        <v>17</v>
      </c>
      <c r="Y395" s="50">
        <v>2</v>
      </c>
      <c r="Z395" s="50">
        <v>1</v>
      </c>
      <c r="AA395" s="50">
        <v>0</v>
      </c>
      <c r="AB395" s="50">
        <v>0</v>
      </c>
      <c r="AC395" s="50">
        <v>1</v>
      </c>
      <c r="AD395" s="50">
        <v>122</v>
      </c>
      <c r="AE395" s="50">
        <v>849</v>
      </c>
      <c r="AF395" s="50">
        <v>400</v>
      </c>
      <c r="AG395" s="50">
        <v>8.9</v>
      </c>
      <c r="AH395" s="50">
        <v>61.9</v>
      </c>
      <c r="AI395" s="50">
        <v>29.2</v>
      </c>
      <c r="AJ395" s="48">
        <v>47.6</v>
      </c>
      <c r="AK395" s="50">
        <v>100</v>
      </c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K395" s="50"/>
      <c r="EL395" s="50"/>
      <c r="EM395" s="50"/>
      <c r="EN395" s="50"/>
      <c r="EO395" s="50"/>
      <c r="EP395" s="50"/>
      <c r="EQ395" s="50"/>
      <c r="ER395" s="48"/>
      <c r="ES395" s="50"/>
    </row>
    <row r="396" spans="1:149" x14ac:dyDescent="0.15">
      <c r="A396" s="44" t="s">
        <v>298</v>
      </c>
      <c r="B396" s="44" t="s">
        <v>299</v>
      </c>
      <c r="C396" s="44" t="s">
        <v>536</v>
      </c>
      <c r="D396">
        <v>1</v>
      </c>
      <c r="E396" s="50">
        <v>675</v>
      </c>
      <c r="F396" s="50">
        <v>7</v>
      </c>
      <c r="G396" s="50">
        <v>24</v>
      </c>
      <c r="H396" s="50">
        <v>24</v>
      </c>
      <c r="I396" s="50">
        <v>17</v>
      </c>
      <c r="J396" s="50">
        <v>44</v>
      </c>
      <c r="K396" s="50">
        <v>69</v>
      </c>
      <c r="L396" s="50">
        <v>46</v>
      </c>
      <c r="M396" s="50">
        <v>48</v>
      </c>
      <c r="N396" s="50">
        <v>51</v>
      </c>
      <c r="O396" s="50">
        <v>46</v>
      </c>
      <c r="P396" s="50">
        <v>44</v>
      </c>
      <c r="Q396" s="50">
        <v>44</v>
      </c>
      <c r="R396" s="50">
        <v>28</v>
      </c>
      <c r="S396" s="50">
        <v>38</v>
      </c>
      <c r="T396" s="50">
        <v>49</v>
      </c>
      <c r="U396" s="50">
        <v>50</v>
      </c>
      <c r="V396" s="50">
        <v>25</v>
      </c>
      <c r="W396" s="50">
        <v>16</v>
      </c>
      <c r="X396" s="50">
        <v>4</v>
      </c>
      <c r="Y396" s="50">
        <v>1</v>
      </c>
      <c r="Z396" s="50">
        <v>0</v>
      </c>
      <c r="AA396" s="50">
        <v>0</v>
      </c>
      <c r="AB396" s="50">
        <v>0</v>
      </c>
      <c r="AC396" s="50">
        <v>0</v>
      </c>
      <c r="AD396" s="50">
        <v>55</v>
      </c>
      <c r="AE396" s="50">
        <v>437</v>
      </c>
      <c r="AF396" s="50">
        <v>183</v>
      </c>
      <c r="AG396" s="50">
        <v>8.1</v>
      </c>
      <c r="AH396" s="50">
        <v>64.7</v>
      </c>
      <c r="AI396" s="50">
        <v>27.1</v>
      </c>
      <c r="AJ396" s="48">
        <v>46.7</v>
      </c>
      <c r="AK396" s="50">
        <v>0</v>
      </c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K396" s="50"/>
      <c r="EL396" s="50"/>
      <c r="EM396" s="50"/>
      <c r="EN396" s="50"/>
      <c r="EO396" s="50"/>
      <c r="EP396" s="50"/>
      <c r="EQ396" s="50"/>
      <c r="ER396" s="48"/>
      <c r="ES396" s="50"/>
    </row>
    <row r="397" spans="1:149" x14ac:dyDescent="0.15">
      <c r="A397" s="44" t="s">
        <v>298</v>
      </c>
      <c r="B397" s="44" t="s">
        <v>299</v>
      </c>
      <c r="C397" s="44" t="s">
        <v>536</v>
      </c>
      <c r="D397">
        <v>2</v>
      </c>
      <c r="E397" s="50">
        <v>696</v>
      </c>
      <c r="F397" s="50">
        <v>18</v>
      </c>
      <c r="G397" s="50">
        <v>24</v>
      </c>
      <c r="H397" s="50">
        <v>25</v>
      </c>
      <c r="I397" s="50">
        <v>26</v>
      </c>
      <c r="J397" s="50">
        <v>38</v>
      </c>
      <c r="K397" s="50">
        <v>52</v>
      </c>
      <c r="L397" s="50">
        <v>32</v>
      </c>
      <c r="M397" s="50">
        <v>48</v>
      </c>
      <c r="N397" s="50">
        <v>54</v>
      </c>
      <c r="O397" s="50">
        <v>45</v>
      </c>
      <c r="P397" s="50">
        <v>45</v>
      </c>
      <c r="Q397" s="50">
        <v>39</v>
      </c>
      <c r="R397" s="50">
        <v>33</v>
      </c>
      <c r="S397" s="50">
        <v>41</v>
      </c>
      <c r="T397" s="50">
        <v>49</v>
      </c>
      <c r="U397" s="50">
        <v>48</v>
      </c>
      <c r="V397" s="50">
        <v>41</v>
      </c>
      <c r="W397" s="50">
        <v>23</v>
      </c>
      <c r="X397" s="50">
        <v>13</v>
      </c>
      <c r="Y397" s="50">
        <v>1</v>
      </c>
      <c r="Z397" s="50">
        <v>1</v>
      </c>
      <c r="AA397" s="50">
        <v>0</v>
      </c>
      <c r="AB397" s="50">
        <v>0</v>
      </c>
      <c r="AC397" s="50">
        <v>1</v>
      </c>
      <c r="AD397" s="50">
        <v>67</v>
      </c>
      <c r="AE397" s="50">
        <v>412</v>
      </c>
      <c r="AF397" s="50">
        <v>217</v>
      </c>
      <c r="AG397" s="50">
        <v>9.6</v>
      </c>
      <c r="AH397" s="50">
        <v>59.2</v>
      </c>
      <c r="AI397" s="50">
        <v>31.2</v>
      </c>
      <c r="AJ397" s="48">
        <v>48.5</v>
      </c>
      <c r="AK397" s="50">
        <v>0</v>
      </c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K397" s="50"/>
      <c r="EL397" s="50"/>
      <c r="EM397" s="50"/>
      <c r="EN397" s="50"/>
      <c r="EO397" s="50"/>
      <c r="EP397" s="50"/>
      <c r="EQ397" s="50"/>
      <c r="ER397" s="48"/>
      <c r="ES397" s="50"/>
    </row>
    <row r="398" spans="1:149" x14ac:dyDescent="0.15">
      <c r="A398" s="44" t="s">
        <v>300</v>
      </c>
      <c r="B398" s="44" t="s">
        <v>301</v>
      </c>
      <c r="C398" s="44" t="s">
        <v>537</v>
      </c>
      <c r="D398">
        <v>0</v>
      </c>
      <c r="E398" s="50">
        <v>1711</v>
      </c>
      <c r="F398" s="50">
        <v>34</v>
      </c>
      <c r="G398" s="50">
        <v>54</v>
      </c>
      <c r="H398" s="50">
        <v>30</v>
      </c>
      <c r="I398" s="50">
        <v>56</v>
      </c>
      <c r="J398" s="50">
        <v>91</v>
      </c>
      <c r="K398" s="50">
        <v>91</v>
      </c>
      <c r="L398" s="50">
        <v>101</v>
      </c>
      <c r="M398" s="50">
        <v>96</v>
      </c>
      <c r="N398" s="50">
        <v>105</v>
      </c>
      <c r="O398" s="50">
        <v>117</v>
      </c>
      <c r="P398" s="50">
        <v>111</v>
      </c>
      <c r="Q398" s="50">
        <v>106</v>
      </c>
      <c r="R398" s="50">
        <v>96</v>
      </c>
      <c r="S398" s="50">
        <v>123</v>
      </c>
      <c r="T398" s="50">
        <v>135</v>
      </c>
      <c r="U398" s="50">
        <v>143</v>
      </c>
      <c r="V398" s="50">
        <v>105</v>
      </c>
      <c r="W398" s="50">
        <v>75</v>
      </c>
      <c r="X398" s="50">
        <v>33</v>
      </c>
      <c r="Y398" s="50">
        <v>8</v>
      </c>
      <c r="Z398" s="50">
        <v>1</v>
      </c>
      <c r="AA398" s="50">
        <v>0</v>
      </c>
      <c r="AB398" s="50">
        <v>0</v>
      </c>
      <c r="AC398" s="50">
        <v>1</v>
      </c>
      <c r="AD398" s="50">
        <v>118</v>
      </c>
      <c r="AE398" s="50">
        <v>970</v>
      </c>
      <c r="AF398" s="50">
        <v>623</v>
      </c>
      <c r="AG398" s="50">
        <v>6.9</v>
      </c>
      <c r="AH398" s="50">
        <v>56.7</v>
      </c>
      <c r="AI398" s="50">
        <v>36.4</v>
      </c>
      <c r="AJ398" s="48">
        <v>51.8</v>
      </c>
      <c r="AK398" s="50">
        <v>100</v>
      </c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  <c r="DX398" s="50"/>
      <c r="DY398" s="50"/>
      <c r="DZ398" s="50"/>
      <c r="EA398" s="50"/>
      <c r="EB398" s="50"/>
      <c r="EC398" s="50"/>
      <c r="ED398" s="50"/>
      <c r="EE398" s="50"/>
      <c r="EF398" s="50"/>
      <c r="EG398" s="50"/>
      <c r="EH398" s="50"/>
      <c r="EI398" s="50"/>
      <c r="EJ398" s="50"/>
      <c r="EK398" s="50"/>
      <c r="EL398" s="50"/>
      <c r="EM398" s="50"/>
      <c r="EN398" s="50"/>
      <c r="EO398" s="50"/>
      <c r="EP398" s="50"/>
      <c r="EQ398" s="50"/>
      <c r="ER398" s="48"/>
      <c r="ES398" s="50"/>
    </row>
    <row r="399" spans="1:149" x14ac:dyDescent="0.15">
      <c r="A399" s="44" t="s">
        <v>300</v>
      </c>
      <c r="B399" s="44" t="s">
        <v>301</v>
      </c>
      <c r="C399" s="44" t="s">
        <v>537</v>
      </c>
      <c r="D399">
        <v>1</v>
      </c>
      <c r="E399" s="50">
        <v>812</v>
      </c>
      <c r="F399" s="50">
        <v>22</v>
      </c>
      <c r="G399" s="50">
        <v>31</v>
      </c>
      <c r="H399" s="50">
        <v>18</v>
      </c>
      <c r="I399" s="50">
        <v>30</v>
      </c>
      <c r="J399" s="50">
        <v>34</v>
      </c>
      <c r="K399" s="50">
        <v>46</v>
      </c>
      <c r="L399" s="50">
        <v>49</v>
      </c>
      <c r="M399" s="50">
        <v>52</v>
      </c>
      <c r="N399" s="50">
        <v>50</v>
      </c>
      <c r="O399" s="50">
        <v>61</v>
      </c>
      <c r="P399" s="50">
        <v>57</v>
      </c>
      <c r="Q399" s="50">
        <v>54</v>
      </c>
      <c r="R399" s="50">
        <v>46</v>
      </c>
      <c r="S399" s="50">
        <v>55</v>
      </c>
      <c r="T399" s="50">
        <v>63</v>
      </c>
      <c r="U399" s="50">
        <v>70</v>
      </c>
      <c r="V399" s="50">
        <v>40</v>
      </c>
      <c r="W399" s="50">
        <v>25</v>
      </c>
      <c r="X399" s="50">
        <v>7</v>
      </c>
      <c r="Y399" s="50">
        <v>2</v>
      </c>
      <c r="Z399" s="50">
        <v>0</v>
      </c>
      <c r="AA399" s="50">
        <v>0</v>
      </c>
      <c r="AB399" s="50">
        <v>0</v>
      </c>
      <c r="AC399" s="50">
        <v>0</v>
      </c>
      <c r="AD399" s="50">
        <v>71</v>
      </c>
      <c r="AE399" s="50">
        <v>479</v>
      </c>
      <c r="AF399" s="50">
        <v>262</v>
      </c>
      <c r="AG399" s="50">
        <v>8.6999999999999993</v>
      </c>
      <c r="AH399" s="50">
        <v>59</v>
      </c>
      <c r="AI399" s="50">
        <v>32.299999999999997</v>
      </c>
      <c r="AJ399" s="48">
        <v>49.5</v>
      </c>
      <c r="AK399" s="50">
        <v>0</v>
      </c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K399" s="50"/>
      <c r="EL399" s="50"/>
      <c r="EM399" s="50"/>
      <c r="EN399" s="50"/>
      <c r="EO399" s="50"/>
      <c r="EP399" s="50"/>
      <c r="EQ399" s="50"/>
      <c r="ER399" s="48"/>
      <c r="ES399" s="50"/>
    </row>
    <row r="400" spans="1:149" x14ac:dyDescent="0.15">
      <c r="A400" s="44" t="s">
        <v>300</v>
      </c>
      <c r="B400" s="44" t="s">
        <v>301</v>
      </c>
      <c r="C400" s="44" t="s">
        <v>537</v>
      </c>
      <c r="D400">
        <v>2</v>
      </c>
      <c r="E400" s="50">
        <v>899</v>
      </c>
      <c r="F400" s="50">
        <v>12</v>
      </c>
      <c r="G400" s="50">
        <v>23</v>
      </c>
      <c r="H400" s="50">
        <v>12</v>
      </c>
      <c r="I400" s="50">
        <v>26</v>
      </c>
      <c r="J400" s="50">
        <v>57</v>
      </c>
      <c r="K400" s="50">
        <v>45</v>
      </c>
      <c r="L400" s="50">
        <v>52</v>
      </c>
      <c r="M400" s="50">
        <v>44</v>
      </c>
      <c r="N400" s="50">
        <v>55</v>
      </c>
      <c r="O400" s="50">
        <v>56</v>
      </c>
      <c r="P400" s="50">
        <v>54</v>
      </c>
      <c r="Q400" s="50">
        <v>52</v>
      </c>
      <c r="R400" s="50">
        <v>50</v>
      </c>
      <c r="S400" s="50">
        <v>68</v>
      </c>
      <c r="T400" s="50">
        <v>72</v>
      </c>
      <c r="U400" s="50">
        <v>73</v>
      </c>
      <c r="V400" s="50">
        <v>65</v>
      </c>
      <c r="W400" s="50">
        <v>50</v>
      </c>
      <c r="X400" s="50">
        <v>26</v>
      </c>
      <c r="Y400" s="50">
        <v>6</v>
      </c>
      <c r="Z400" s="50">
        <v>1</v>
      </c>
      <c r="AA400" s="50">
        <v>0</v>
      </c>
      <c r="AB400" s="50">
        <v>0</v>
      </c>
      <c r="AC400" s="50">
        <v>1</v>
      </c>
      <c r="AD400" s="50">
        <v>47</v>
      </c>
      <c r="AE400" s="50">
        <v>491</v>
      </c>
      <c r="AF400" s="50">
        <v>361</v>
      </c>
      <c r="AG400" s="50">
        <v>5.2</v>
      </c>
      <c r="AH400" s="50">
        <v>54.6</v>
      </c>
      <c r="AI400" s="50">
        <v>40.200000000000003</v>
      </c>
      <c r="AJ400" s="48">
        <v>53.9</v>
      </c>
      <c r="AK400" s="50">
        <v>0</v>
      </c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K400" s="50"/>
      <c r="EL400" s="50"/>
      <c r="EM400" s="50"/>
      <c r="EN400" s="50"/>
      <c r="EO400" s="50"/>
      <c r="EP400" s="50"/>
      <c r="EQ400" s="50"/>
      <c r="ER400" s="48"/>
      <c r="ES400" s="50"/>
    </row>
    <row r="401" spans="1:149" x14ac:dyDescent="0.15">
      <c r="A401" s="44" t="s">
        <v>302</v>
      </c>
      <c r="B401" s="44" t="s">
        <v>303</v>
      </c>
      <c r="C401" s="44" t="s">
        <v>538</v>
      </c>
      <c r="D401">
        <v>0</v>
      </c>
      <c r="E401" s="50">
        <v>2428</v>
      </c>
      <c r="F401" s="50">
        <v>71</v>
      </c>
      <c r="G401" s="50">
        <v>63</v>
      </c>
      <c r="H401" s="50">
        <v>52</v>
      </c>
      <c r="I401" s="50">
        <v>69</v>
      </c>
      <c r="J401" s="50">
        <v>135</v>
      </c>
      <c r="K401" s="50">
        <v>194</v>
      </c>
      <c r="L401" s="50">
        <v>176</v>
      </c>
      <c r="M401" s="50">
        <v>157</v>
      </c>
      <c r="N401" s="50">
        <v>134</v>
      </c>
      <c r="O401" s="50">
        <v>165</v>
      </c>
      <c r="P401" s="50">
        <v>176</v>
      </c>
      <c r="Q401" s="50">
        <v>155</v>
      </c>
      <c r="R401" s="50">
        <v>141</v>
      </c>
      <c r="S401" s="50">
        <v>169</v>
      </c>
      <c r="T401" s="50">
        <v>162</v>
      </c>
      <c r="U401" s="50">
        <v>149</v>
      </c>
      <c r="V401" s="50">
        <v>125</v>
      </c>
      <c r="W401" s="50">
        <v>75</v>
      </c>
      <c r="X401" s="50">
        <v>41</v>
      </c>
      <c r="Y401" s="50">
        <v>17</v>
      </c>
      <c r="Z401" s="50">
        <v>2</v>
      </c>
      <c r="AA401" s="50">
        <v>0</v>
      </c>
      <c r="AB401" s="50">
        <v>0</v>
      </c>
      <c r="AC401" s="50">
        <v>2</v>
      </c>
      <c r="AD401" s="50">
        <v>186</v>
      </c>
      <c r="AE401" s="50">
        <v>1502</v>
      </c>
      <c r="AF401" s="50">
        <v>740</v>
      </c>
      <c r="AG401" s="50">
        <v>7.7</v>
      </c>
      <c r="AH401" s="50">
        <v>61.9</v>
      </c>
      <c r="AI401" s="50">
        <v>30.5</v>
      </c>
      <c r="AJ401" s="48">
        <v>49</v>
      </c>
      <c r="AK401" s="50">
        <v>102</v>
      </c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0"/>
      <c r="EL401" s="50"/>
      <c r="EM401" s="50"/>
      <c r="EN401" s="50"/>
      <c r="EO401" s="50"/>
      <c r="EP401" s="50"/>
      <c r="EQ401" s="50"/>
      <c r="ER401" s="48"/>
      <c r="ES401" s="50"/>
    </row>
    <row r="402" spans="1:149" x14ac:dyDescent="0.15">
      <c r="A402" s="44" t="s">
        <v>302</v>
      </c>
      <c r="B402" s="44" t="s">
        <v>303</v>
      </c>
      <c r="C402" s="44" t="s">
        <v>538</v>
      </c>
      <c r="D402">
        <v>1</v>
      </c>
      <c r="E402" s="50">
        <v>1154</v>
      </c>
      <c r="F402" s="50">
        <v>38</v>
      </c>
      <c r="G402" s="50">
        <v>31</v>
      </c>
      <c r="H402" s="50">
        <v>29</v>
      </c>
      <c r="I402" s="50">
        <v>32</v>
      </c>
      <c r="J402" s="50">
        <v>67</v>
      </c>
      <c r="K402" s="50">
        <v>101</v>
      </c>
      <c r="L402" s="50">
        <v>90</v>
      </c>
      <c r="M402" s="50">
        <v>80</v>
      </c>
      <c r="N402" s="50">
        <v>64</v>
      </c>
      <c r="O402" s="50">
        <v>88</v>
      </c>
      <c r="P402" s="50">
        <v>85</v>
      </c>
      <c r="Q402" s="50">
        <v>83</v>
      </c>
      <c r="R402" s="50">
        <v>68</v>
      </c>
      <c r="S402" s="50">
        <v>83</v>
      </c>
      <c r="T402" s="50">
        <v>79</v>
      </c>
      <c r="U402" s="50">
        <v>59</v>
      </c>
      <c r="V402" s="50">
        <v>45</v>
      </c>
      <c r="W402" s="50">
        <v>22</v>
      </c>
      <c r="X402" s="50">
        <v>6</v>
      </c>
      <c r="Y402" s="50">
        <v>4</v>
      </c>
      <c r="Z402" s="50">
        <v>0</v>
      </c>
      <c r="AA402" s="50">
        <v>0</v>
      </c>
      <c r="AB402" s="50">
        <v>0</v>
      </c>
      <c r="AC402" s="50">
        <v>0</v>
      </c>
      <c r="AD402" s="50">
        <v>98</v>
      </c>
      <c r="AE402" s="50">
        <v>758</v>
      </c>
      <c r="AF402" s="50">
        <v>298</v>
      </c>
      <c r="AG402" s="50">
        <v>8.5</v>
      </c>
      <c r="AH402" s="50">
        <v>65.7</v>
      </c>
      <c r="AI402" s="50">
        <v>25.8</v>
      </c>
      <c r="AJ402" s="48">
        <v>46.6</v>
      </c>
      <c r="AK402" s="50">
        <v>0</v>
      </c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K402" s="50"/>
      <c r="EL402" s="50"/>
      <c r="EM402" s="50"/>
      <c r="EN402" s="50"/>
      <c r="EO402" s="50"/>
      <c r="EP402" s="50"/>
      <c r="EQ402" s="50"/>
      <c r="ER402" s="48"/>
      <c r="ES402" s="50"/>
    </row>
    <row r="403" spans="1:149" x14ac:dyDescent="0.15">
      <c r="A403" s="44" t="s">
        <v>302</v>
      </c>
      <c r="B403" s="44" t="s">
        <v>303</v>
      </c>
      <c r="C403" s="44" t="s">
        <v>538</v>
      </c>
      <c r="D403">
        <v>2</v>
      </c>
      <c r="E403" s="50">
        <v>1274</v>
      </c>
      <c r="F403" s="50">
        <v>33</v>
      </c>
      <c r="G403" s="50">
        <v>32</v>
      </c>
      <c r="H403" s="50">
        <v>23</v>
      </c>
      <c r="I403" s="50">
        <v>37</v>
      </c>
      <c r="J403" s="50">
        <v>68</v>
      </c>
      <c r="K403" s="50">
        <v>93</v>
      </c>
      <c r="L403" s="50">
        <v>86</v>
      </c>
      <c r="M403" s="50">
        <v>77</v>
      </c>
      <c r="N403" s="50">
        <v>70</v>
      </c>
      <c r="O403" s="50">
        <v>77</v>
      </c>
      <c r="P403" s="50">
        <v>91</v>
      </c>
      <c r="Q403" s="50">
        <v>72</v>
      </c>
      <c r="R403" s="50">
        <v>73</v>
      </c>
      <c r="S403" s="50">
        <v>86</v>
      </c>
      <c r="T403" s="50">
        <v>83</v>
      </c>
      <c r="U403" s="50">
        <v>90</v>
      </c>
      <c r="V403" s="50">
        <v>80</v>
      </c>
      <c r="W403" s="50">
        <v>53</v>
      </c>
      <c r="X403" s="50">
        <v>35</v>
      </c>
      <c r="Y403" s="50">
        <v>13</v>
      </c>
      <c r="Z403" s="50">
        <v>2</v>
      </c>
      <c r="AA403" s="50">
        <v>0</v>
      </c>
      <c r="AB403" s="50">
        <v>0</v>
      </c>
      <c r="AC403" s="50">
        <v>2</v>
      </c>
      <c r="AD403" s="50">
        <v>88</v>
      </c>
      <c r="AE403" s="50">
        <v>744</v>
      </c>
      <c r="AF403" s="50">
        <v>442</v>
      </c>
      <c r="AG403" s="50">
        <v>6.9</v>
      </c>
      <c r="AH403" s="50">
        <v>58.4</v>
      </c>
      <c r="AI403" s="50">
        <v>34.700000000000003</v>
      </c>
      <c r="AJ403" s="48">
        <v>51.2</v>
      </c>
      <c r="AK403" s="50">
        <v>0</v>
      </c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  <c r="EN403" s="50"/>
      <c r="EO403" s="50"/>
      <c r="EP403" s="50"/>
      <c r="EQ403" s="50"/>
      <c r="ER403" s="48"/>
      <c r="ES403" s="50"/>
    </row>
    <row r="404" spans="1:149" x14ac:dyDescent="0.15">
      <c r="A404" s="44" t="s">
        <v>304</v>
      </c>
      <c r="B404" s="44" t="s">
        <v>305</v>
      </c>
      <c r="C404" s="44" t="s">
        <v>539</v>
      </c>
      <c r="D404">
        <v>0</v>
      </c>
      <c r="E404" s="50">
        <v>7088</v>
      </c>
      <c r="F404" s="50">
        <v>231</v>
      </c>
      <c r="G404" s="50">
        <v>268</v>
      </c>
      <c r="H404" s="50">
        <v>254</v>
      </c>
      <c r="I404" s="50">
        <v>275</v>
      </c>
      <c r="J404" s="50">
        <v>330</v>
      </c>
      <c r="K404" s="50">
        <v>377</v>
      </c>
      <c r="L404" s="50">
        <v>403</v>
      </c>
      <c r="M404" s="50">
        <v>434</v>
      </c>
      <c r="N404" s="50">
        <v>492</v>
      </c>
      <c r="O404" s="50">
        <v>550</v>
      </c>
      <c r="P404" s="50">
        <v>478</v>
      </c>
      <c r="Q404" s="50">
        <v>468</v>
      </c>
      <c r="R404" s="50">
        <v>428</v>
      </c>
      <c r="S404" s="50">
        <v>476</v>
      </c>
      <c r="T404" s="50">
        <v>527</v>
      </c>
      <c r="U404" s="50">
        <v>406</v>
      </c>
      <c r="V404" s="50">
        <v>326</v>
      </c>
      <c r="W404" s="50">
        <v>232</v>
      </c>
      <c r="X404" s="50">
        <v>106</v>
      </c>
      <c r="Y404" s="50">
        <v>21</v>
      </c>
      <c r="Z404" s="50">
        <v>6</v>
      </c>
      <c r="AA404" s="50">
        <v>0</v>
      </c>
      <c r="AB404" s="50">
        <v>0</v>
      </c>
      <c r="AC404" s="50">
        <v>6</v>
      </c>
      <c r="AD404" s="50">
        <v>753</v>
      </c>
      <c r="AE404" s="50">
        <v>4235</v>
      </c>
      <c r="AF404" s="50">
        <v>2100</v>
      </c>
      <c r="AG404" s="50">
        <v>10.6</v>
      </c>
      <c r="AH404" s="50">
        <v>59.7</v>
      </c>
      <c r="AI404" s="50">
        <v>29.6</v>
      </c>
      <c r="AJ404" s="48">
        <v>48.1</v>
      </c>
      <c r="AK404" s="50">
        <v>104</v>
      </c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K404" s="50"/>
      <c r="EL404" s="50"/>
      <c r="EM404" s="50"/>
      <c r="EN404" s="50"/>
      <c r="EO404" s="50"/>
      <c r="EP404" s="50"/>
      <c r="EQ404" s="50"/>
      <c r="ER404" s="48"/>
      <c r="ES404" s="50"/>
    </row>
    <row r="405" spans="1:149" x14ac:dyDescent="0.15">
      <c r="A405" s="44" t="s">
        <v>304</v>
      </c>
      <c r="B405" s="44" t="s">
        <v>305</v>
      </c>
      <c r="C405" s="44" t="s">
        <v>539</v>
      </c>
      <c r="D405">
        <v>1</v>
      </c>
      <c r="E405" s="50">
        <v>3480</v>
      </c>
      <c r="F405" s="50">
        <v>102</v>
      </c>
      <c r="G405" s="50">
        <v>119</v>
      </c>
      <c r="H405" s="50">
        <v>142</v>
      </c>
      <c r="I405" s="50">
        <v>147</v>
      </c>
      <c r="J405" s="50">
        <v>169</v>
      </c>
      <c r="K405" s="50">
        <v>199</v>
      </c>
      <c r="L405" s="50">
        <v>205</v>
      </c>
      <c r="M405" s="50">
        <v>226</v>
      </c>
      <c r="N405" s="50">
        <v>264</v>
      </c>
      <c r="O405" s="50">
        <v>287</v>
      </c>
      <c r="P405" s="50">
        <v>243</v>
      </c>
      <c r="Q405" s="50">
        <v>235</v>
      </c>
      <c r="R405" s="50">
        <v>237</v>
      </c>
      <c r="S405" s="50">
        <v>261</v>
      </c>
      <c r="T405" s="50">
        <v>264</v>
      </c>
      <c r="U405" s="50">
        <v>161</v>
      </c>
      <c r="V405" s="50">
        <v>122</v>
      </c>
      <c r="W405" s="50">
        <v>67</v>
      </c>
      <c r="X405" s="50">
        <v>27</v>
      </c>
      <c r="Y405" s="50">
        <v>2</v>
      </c>
      <c r="Z405" s="50">
        <v>1</v>
      </c>
      <c r="AA405" s="50">
        <v>0</v>
      </c>
      <c r="AB405" s="50">
        <v>0</v>
      </c>
      <c r="AC405" s="50">
        <v>1</v>
      </c>
      <c r="AD405" s="50">
        <v>363</v>
      </c>
      <c r="AE405" s="50">
        <v>2212</v>
      </c>
      <c r="AF405" s="50">
        <v>905</v>
      </c>
      <c r="AG405" s="50">
        <v>10.4</v>
      </c>
      <c r="AH405" s="50">
        <v>63.6</v>
      </c>
      <c r="AI405" s="50">
        <v>26</v>
      </c>
      <c r="AJ405" s="48">
        <v>46.6</v>
      </c>
      <c r="AK405" s="50">
        <v>0</v>
      </c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K405" s="50"/>
      <c r="EL405" s="50"/>
      <c r="EM405" s="50"/>
      <c r="EN405" s="50"/>
      <c r="EO405" s="50"/>
      <c r="EP405" s="50"/>
      <c r="EQ405" s="50"/>
      <c r="ER405" s="48"/>
      <c r="ES405" s="50"/>
    </row>
    <row r="406" spans="1:149" x14ac:dyDescent="0.15">
      <c r="A406" s="44" t="s">
        <v>304</v>
      </c>
      <c r="B406" s="44" t="s">
        <v>305</v>
      </c>
      <c r="C406" s="44" t="s">
        <v>539</v>
      </c>
      <c r="D406">
        <v>2</v>
      </c>
      <c r="E406" s="50">
        <v>3608</v>
      </c>
      <c r="F406" s="50">
        <v>129</v>
      </c>
      <c r="G406" s="50">
        <v>149</v>
      </c>
      <c r="H406" s="50">
        <v>112</v>
      </c>
      <c r="I406" s="50">
        <v>128</v>
      </c>
      <c r="J406" s="50">
        <v>161</v>
      </c>
      <c r="K406" s="50">
        <v>178</v>
      </c>
      <c r="L406" s="50">
        <v>198</v>
      </c>
      <c r="M406" s="50">
        <v>208</v>
      </c>
      <c r="N406" s="50">
        <v>228</v>
      </c>
      <c r="O406" s="50">
        <v>263</v>
      </c>
      <c r="P406" s="50">
        <v>235</v>
      </c>
      <c r="Q406" s="50">
        <v>233</v>
      </c>
      <c r="R406" s="50">
        <v>191</v>
      </c>
      <c r="S406" s="50">
        <v>215</v>
      </c>
      <c r="T406" s="50">
        <v>263</v>
      </c>
      <c r="U406" s="50">
        <v>245</v>
      </c>
      <c r="V406" s="50">
        <v>204</v>
      </c>
      <c r="W406" s="50">
        <v>165</v>
      </c>
      <c r="X406" s="50">
        <v>79</v>
      </c>
      <c r="Y406" s="50">
        <v>19</v>
      </c>
      <c r="Z406" s="50">
        <v>5</v>
      </c>
      <c r="AA406" s="50">
        <v>0</v>
      </c>
      <c r="AB406" s="50">
        <v>0</v>
      </c>
      <c r="AC406" s="50">
        <v>5</v>
      </c>
      <c r="AD406" s="50">
        <v>390</v>
      </c>
      <c r="AE406" s="50">
        <v>2023</v>
      </c>
      <c r="AF406" s="50">
        <v>1195</v>
      </c>
      <c r="AG406" s="50">
        <v>10.8</v>
      </c>
      <c r="AH406" s="50">
        <v>56.1</v>
      </c>
      <c r="AI406" s="50">
        <v>33.1</v>
      </c>
      <c r="AJ406" s="48">
        <v>49.7</v>
      </c>
      <c r="AK406" s="50">
        <v>0</v>
      </c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K406" s="50"/>
      <c r="EL406" s="50"/>
      <c r="EM406" s="50"/>
      <c r="EN406" s="50"/>
      <c r="EO406" s="50"/>
      <c r="EP406" s="50"/>
      <c r="EQ406" s="50"/>
      <c r="ER406" s="48"/>
      <c r="ES406" s="50"/>
    </row>
    <row r="407" spans="1:149" x14ac:dyDescent="0.15">
      <c r="A407" s="44" t="s">
        <v>306</v>
      </c>
      <c r="B407" s="44" t="s">
        <v>307</v>
      </c>
      <c r="C407" s="44" t="s">
        <v>540</v>
      </c>
      <c r="D407">
        <v>0</v>
      </c>
      <c r="E407" s="50">
        <v>2998</v>
      </c>
      <c r="F407" s="50">
        <v>117</v>
      </c>
      <c r="G407" s="50">
        <v>83</v>
      </c>
      <c r="H407" s="50">
        <v>100</v>
      </c>
      <c r="I407" s="50">
        <v>113</v>
      </c>
      <c r="J407" s="50">
        <v>147</v>
      </c>
      <c r="K407" s="50">
        <v>145</v>
      </c>
      <c r="L407" s="50">
        <v>159</v>
      </c>
      <c r="M407" s="50">
        <v>175</v>
      </c>
      <c r="N407" s="50">
        <v>174</v>
      </c>
      <c r="O407" s="50">
        <v>187</v>
      </c>
      <c r="P407" s="50">
        <v>199</v>
      </c>
      <c r="Q407" s="50">
        <v>177</v>
      </c>
      <c r="R407" s="50">
        <v>190</v>
      </c>
      <c r="S407" s="50">
        <v>211</v>
      </c>
      <c r="T407" s="50">
        <v>239</v>
      </c>
      <c r="U407" s="50">
        <v>206</v>
      </c>
      <c r="V407" s="50">
        <v>178</v>
      </c>
      <c r="W407" s="50">
        <v>126</v>
      </c>
      <c r="X407" s="50">
        <v>53</v>
      </c>
      <c r="Y407" s="50">
        <v>16</v>
      </c>
      <c r="Z407" s="50">
        <v>3</v>
      </c>
      <c r="AA407" s="50">
        <v>0</v>
      </c>
      <c r="AB407" s="50">
        <v>0</v>
      </c>
      <c r="AC407" s="50">
        <v>3</v>
      </c>
      <c r="AD407" s="50">
        <v>300</v>
      </c>
      <c r="AE407" s="50">
        <v>1666</v>
      </c>
      <c r="AF407" s="50">
        <v>1032</v>
      </c>
      <c r="AG407" s="50">
        <v>10</v>
      </c>
      <c r="AH407" s="50">
        <v>55.6</v>
      </c>
      <c r="AI407" s="50">
        <v>34.4</v>
      </c>
      <c r="AJ407" s="48">
        <v>50.2</v>
      </c>
      <c r="AK407" s="50">
        <v>102</v>
      </c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K407" s="50"/>
      <c r="EL407" s="50"/>
      <c r="EM407" s="50"/>
      <c r="EN407" s="50"/>
      <c r="EO407" s="50"/>
      <c r="EP407" s="50"/>
      <c r="EQ407" s="50"/>
      <c r="ER407" s="48"/>
      <c r="ES407" s="50"/>
    </row>
    <row r="408" spans="1:149" x14ac:dyDescent="0.15">
      <c r="A408" s="44" t="s">
        <v>306</v>
      </c>
      <c r="B408" s="44" t="s">
        <v>307</v>
      </c>
      <c r="C408" s="44" t="s">
        <v>540</v>
      </c>
      <c r="D408">
        <v>1</v>
      </c>
      <c r="E408" s="50">
        <v>1422</v>
      </c>
      <c r="F408" s="50">
        <v>55</v>
      </c>
      <c r="G408" s="50">
        <v>45</v>
      </c>
      <c r="H408" s="50">
        <v>53</v>
      </c>
      <c r="I408" s="50">
        <v>60</v>
      </c>
      <c r="J408" s="50">
        <v>73</v>
      </c>
      <c r="K408" s="50">
        <v>77</v>
      </c>
      <c r="L408" s="50">
        <v>77</v>
      </c>
      <c r="M408" s="50">
        <v>91</v>
      </c>
      <c r="N408" s="50">
        <v>82</v>
      </c>
      <c r="O408" s="50">
        <v>83</v>
      </c>
      <c r="P408" s="50">
        <v>102</v>
      </c>
      <c r="Q408" s="50">
        <v>82</v>
      </c>
      <c r="R408" s="50">
        <v>102</v>
      </c>
      <c r="S408" s="50">
        <v>104</v>
      </c>
      <c r="T408" s="50">
        <v>110</v>
      </c>
      <c r="U408" s="50">
        <v>96</v>
      </c>
      <c r="V408" s="50">
        <v>69</v>
      </c>
      <c r="W408" s="50">
        <v>39</v>
      </c>
      <c r="X408" s="50">
        <v>19</v>
      </c>
      <c r="Y408" s="50">
        <v>2</v>
      </c>
      <c r="Z408" s="50">
        <v>1</v>
      </c>
      <c r="AA408" s="50">
        <v>0</v>
      </c>
      <c r="AB408" s="50">
        <v>0</v>
      </c>
      <c r="AC408" s="50">
        <v>1</v>
      </c>
      <c r="AD408" s="50">
        <v>153</v>
      </c>
      <c r="AE408" s="50">
        <v>829</v>
      </c>
      <c r="AF408" s="50">
        <v>440</v>
      </c>
      <c r="AG408" s="50">
        <v>10.8</v>
      </c>
      <c r="AH408" s="50">
        <v>58.3</v>
      </c>
      <c r="AI408" s="50">
        <v>30.9</v>
      </c>
      <c r="AJ408" s="48">
        <v>48.3</v>
      </c>
      <c r="AK408" s="50">
        <v>0</v>
      </c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K408" s="50"/>
      <c r="EL408" s="50"/>
      <c r="EM408" s="50"/>
      <c r="EN408" s="50"/>
      <c r="EO408" s="50"/>
      <c r="EP408" s="50"/>
      <c r="EQ408" s="50"/>
      <c r="ER408" s="48"/>
      <c r="ES408" s="50"/>
    </row>
    <row r="409" spans="1:149" x14ac:dyDescent="0.15">
      <c r="A409" s="44" t="s">
        <v>306</v>
      </c>
      <c r="B409" s="44" t="s">
        <v>307</v>
      </c>
      <c r="C409" s="44" t="s">
        <v>540</v>
      </c>
      <c r="D409">
        <v>2</v>
      </c>
      <c r="E409" s="50">
        <v>1576</v>
      </c>
      <c r="F409" s="50">
        <v>62</v>
      </c>
      <c r="G409" s="50">
        <v>38</v>
      </c>
      <c r="H409" s="50">
        <v>47</v>
      </c>
      <c r="I409" s="50">
        <v>53</v>
      </c>
      <c r="J409" s="50">
        <v>74</v>
      </c>
      <c r="K409" s="50">
        <v>68</v>
      </c>
      <c r="L409" s="50">
        <v>82</v>
      </c>
      <c r="M409" s="50">
        <v>84</v>
      </c>
      <c r="N409" s="50">
        <v>92</v>
      </c>
      <c r="O409" s="50">
        <v>104</v>
      </c>
      <c r="P409" s="50">
        <v>97</v>
      </c>
      <c r="Q409" s="50">
        <v>95</v>
      </c>
      <c r="R409" s="50">
        <v>88</v>
      </c>
      <c r="S409" s="50">
        <v>107</v>
      </c>
      <c r="T409" s="50">
        <v>129</v>
      </c>
      <c r="U409" s="50">
        <v>110</v>
      </c>
      <c r="V409" s="50">
        <v>109</v>
      </c>
      <c r="W409" s="50">
        <v>87</v>
      </c>
      <c r="X409" s="50">
        <v>34</v>
      </c>
      <c r="Y409" s="50">
        <v>14</v>
      </c>
      <c r="Z409" s="50">
        <v>2</v>
      </c>
      <c r="AA409" s="50">
        <v>0</v>
      </c>
      <c r="AB409" s="50">
        <v>0</v>
      </c>
      <c r="AC409" s="50">
        <v>2</v>
      </c>
      <c r="AD409" s="50">
        <v>147</v>
      </c>
      <c r="AE409" s="50">
        <v>837</v>
      </c>
      <c r="AF409" s="50">
        <v>592</v>
      </c>
      <c r="AG409" s="50">
        <v>9.3000000000000007</v>
      </c>
      <c r="AH409" s="50">
        <v>53.1</v>
      </c>
      <c r="AI409" s="50">
        <v>37.6</v>
      </c>
      <c r="AJ409" s="48">
        <v>51.9</v>
      </c>
      <c r="AK409" s="50">
        <v>0</v>
      </c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  <c r="DX409" s="50"/>
      <c r="DY409" s="50"/>
      <c r="DZ409" s="50"/>
      <c r="EA409" s="50"/>
      <c r="EB409" s="50"/>
      <c r="EC409" s="50"/>
      <c r="ED409" s="50"/>
      <c r="EE409" s="50"/>
      <c r="EF409" s="50"/>
      <c r="EG409" s="50"/>
      <c r="EH409" s="50"/>
      <c r="EI409" s="50"/>
      <c r="EJ409" s="50"/>
      <c r="EK409" s="50"/>
      <c r="EL409" s="50"/>
      <c r="EM409" s="50"/>
      <c r="EN409" s="50"/>
      <c r="EO409" s="50"/>
      <c r="EP409" s="50"/>
      <c r="EQ409" s="50"/>
      <c r="ER409" s="48"/>
      <c r="ES409" s="50"/>
    </row>
    <row r="410" spans="1:149" x14ac:dyDescent="0.15">
      <c r="A410" s="44" t="s">
        <v>308</v>
      </c>
      <c r="B410" s="44" t="s">
        <v>309</v>
      </c>
      <c r="C410" s="44" t="s">
        <v>541</v>
      </c>
      <c r="D410">
        <v>0</v>
      </c>
      <c r="E410" s="50">
        <v>9570</v>
      </c>
      <c r="F410" s="50">
        <v>373</v>
      </c>
      <c r="G410" s="50">
        <v>451</v>
      </c>
      <c r="H410" s="50">
        <v>443</v>
      </c>
      <c r="I410" s="50">
        <v>490</v>
      </c>
      <c r="J410" s="50">
        <v>496</v>
      </c>
      <c r="K410" s="50">
        <v>542</v>
      </c>
      <c r="L410" s="50">
        <v>552</v>
      </c>
      <c r="M410" s="50">
        <v>621</v>
      </c>
      <c r="N410" s="50">
        <v>701</v>
      </c>
      <c r="O410" s="50">
        <v>801</v>
      </c>
      <c r="P410" s="50">
        <v>656</v>
      </c>
      <c r="Q410" s="50">
        <v>594</v>
      </c>
      <c r="R410" s="50">
        <v>460</v>
      </c>
      <c r="S410" s="50">
        <v>524</v>
      </c>
      <c r="T410" s="50">
        <v>581</v>
      </c>
      <c r="U410" s="50">
        <v>502</v>
      </c>
      <c r="V410" s="50">
        <v>400</v>
      </c>
      <c r="W410" s="50">
        <v>237</v>
      </c>
      <c r="X410" s="50">
        <v>118</v>
      </c>
      <c r="Y410" s="50">
        <v>23</v>
      </c>
      <c r="Z410" s="50">
        <v>4</v>
      </c>
      <c r="AA410" s="50">
        <v>1</v>
      </c>
      <c r="AB410" s="50">
        <v>0</v>
      </c>
      <c r="AC410" s="50">
        <v>5</v>
      </c>
      <c r="AD410" s="50">
        <v>1267</v>
      </c>
      <c r="AE410" s="50">
        <v>5913</v>
      </c>
      <c r="AF410" s="50">
        <v>2390</v>
      </c>
      <c r="AG410" s="50">
        <v>13.2</v>
      </c>
      <c r="AH410" s="50">
        <v>61.8</v>
      </c>
      <c r="AI410" s="50">
        <v>25</v>
      </c>
      <c r="AJ410" s="48">
        <v>44.9</v>
      </c>
      <c r="AK410" s="50">
        <v>107</v>
      </c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  <c r="DX410" s="50"/>
      <c r="DY410" s="50"/>
      <c r="DZ410" s="50"/>
      <c r="EA410" s="50"/>
      <c r="EB410" s="50"/>
      <c r="EC410" s="50"/>
      <c r="ED410" s="50"/>
      <c r="EE410" s="50"/>
      <c r="EF410" s="50"/>
      <c r="EG410" s="50"/>
      <c r="EH410" s="50"/>
      <c r="EI410" s="50"/>
      <c r="EJ410" s="50"/>
      <c r="EK410" s="50"/>
      <c r="EL410" s="50"/>
      <c r="EM410" s="50"/>
      <c r="EN410" s="50"/>
      <c r="EO410" s="50"/>
      <c r="EP410" s="50"/>
      <c r="EQ410" s="50"/>
      <c r="ER410" s="48"/>
      <c r="ES410" s="50"/>
    </row>
    <row r="411" spans="1:149" x14ac:dyDescent="0.15">
      <c r="A411" s="44" t="s">
        <v>308</v>
      </c>
      <c r="B411" s="44" t="s">
        <v>309</v>
      </c>
      <c r="C411" s="44" t="s">
        <v>541</v>
      </c>
      <c r="D411">
        <v>1</v>
      </c>
      <c r="E411" s="50">
        <v>4506</v>
      </c>
      <c r="F411" s="50">
        <v>178</v>
      </c>
      <c r="G411" s="50">
        <v>224</v>
      </c>
      <c r="H411" s="50">
        <v>232</v>
      </c>
      <c r="I411" s="50">
        <v>229</v>
      </c>
      <c r="J411" s="50">
        <v>246</v>
      </c>
      <c r="K411" s="50">
        <v>269</v>
      </c>
      <c r="L411" s="50">
        <v>274</v>
      </c>
      <c r="M411" s="50">
        <v>306</v>
      </c>
      <c r="N411" s="50">
        <v>342</v>
      </c>
      <c r="O411" s="50">
        <v>401</v>
      </c>
      <c r="P411" s="50">
        <v>308</v>
      </c>
      <c r="Q411" s="50">
        <v>288</v>
      </c>
      <c r="R411" s="50">
        <v>233</v>
      </c>
      <c r="S411" s="50">
        <v>255</v>
      </c>
      <c r="T411" s="50">
        <v>268</v>
      </c>
      <c r="U411" s="50">
        <v>210</v>
      </c>
      <c r="V411" s="50">
        <v>144</v>
      </c>
      <c r="W411" s="50">
        <v>68</v>
      </c>
      <c r="X411" s="50">
        <v>30</v>
      </c>
      <c r="Y411" s="50">
        <v>1</v>
      </c>
      <c r="Z411" s="50">
        <v>0</v>
      </c>
      <c r="AA411" s="50">
        <v>0</v>
      </c>
      <c r="AB411" s="50">
        <v>0</v>
      </c>
      <c r="AC411" s="50">
        <v>0</v>
      </c>
      <c r="AD411" s="50">
        <v>634</v>
      </c>
      <c r="AE411" s="50">
        <v>2896</v>
      </c>
      <c r="AF411" s="50">
        <v>976</v>
      </c>
      <c r="AG411" s="50">
        <v>14.1</v>
      </c>
      <c r="AH411" s="50">
        <v>64.3</v>
      </c>
      <c r="AI411" s="50">
        <v>21.7</v>
      </c>
      <c r="AJ411" s="48">
        <v>43.1</v>
      </c>
      <c r="AK411" s="50">
        <v>0</v>
      </c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  <c r="DL411" s="50"/>
      <c r="DM411" s="50"/>
      <c r="DN411" s="50"/>
      <c r="DO411" s="50"/>
      <c r="DP411" s="50"/>
      <c r="DQ411" s="50"/>
      <c r="DR411" s="50"/>
      <c r="DS411" s="50"/>
      <c r="DT411" s="50"/>
      <c r="DU411" s="50"/>
      <c r="DV411" s="50"/>
      <c r="DW411" s="50"/>
      <c r="DX411" s="50"/>
      <c r="DY411" s="50"/>
      <c r="DZ411" s="50"/>
      <c r="EA411" s="50"/>
      <c r="EB411" s="50"/>
      <c r="EC411" s="50"/>
      <c r="ED411" s="50"/>
      <c r="EE411" s="50"/>
      <c r="EF411" s="50"/>
      <c r="EG411" s="50"/>
      <c r="EH411" s="50"/>
      <c r="EI411" s="50"/>
      <c r="EJ411" s="50"/>
      <c r="EK411" s="50"/>
      <c r="EL411" s="50"/>
      <c r="EM411" s="50"/>
      <c r="EN411" s="50"/>
      <c r="EO411" s="50"/>
      <c r="EP411" s="50"/>
      <c r="EQ411" s="50"/>
      <c r="ER411" s="48"/>
      <c r="ES411" s="50"/>
    </row>
    <row r="412" spans="1:149" x14ac:dyDescent="0.15">
      <c r="A412" s="44" t="s">
        <v>308</v>
      </c>
      <c r="B412" s="44" t="s">
        <v>309</v>
      </c>
      <c r="C412" s="44" t="s">
        <v>541</v>
      </c>
      <c r="D412">
        <v>2</v>
      </c>
      <c r="E412" s="50">
        <v>5064</v>
      </c>
      <c r="F412" s="50">
        <v>195</v>
      </c>
      <c r="G412" s="50">
        <v>227</v>
      </c>
      <c r="H412" s="50">
        <v>211</v>
      </c>
      <c r="I412" s="50">
        <v>261</v>
      </c>
      <c r="J412" s="50">
        <v>250</v>
      </c>
      <c r="K412" s="50">
        <v>273</v>
      </c>
      <c r="L412" s="50">
        <v>278</v>
      </c>
      <c r="M412" s="50">
        <v>315</v>
      </c>
      <c r="N412" s="50">
        <v>359</v>
      </c>
      <c r="O412" s="50">
        <v>400</v>
      </c>
      <c r="P412" s="50">
        <v>348</v>
      </c>
      <c r="Q412" s="50">
        <v>306</v>
      </c>
      <c r="R412" s="50">
        <v>227</v>
      </c>
      <c r="S412" s="50">
        <v>269</v>
      </c>
      <c r="T412" s="50">
        <v>313</v>
      </c>
      <c r="U412" s="50">
        <v>292</v>
      </c>
      <c r="V412" s="50">
        <v>256</v>
      </c>
      <c r="W412" s="50">
        <v>169</v>
      </c>
      <c r="X412" s="50">
        <v>88</v>
      </c>
      <c r="Y412" s="50">
        <v>22</v>
      </c>
      <c r="Z412" s="50">
        <v>4</v>
      </c>
      <c r="AA412" s="50">
        <v>1</v>
      </c>
      <c r="AB412" s="50">
        <v>0</v>
      </c>
      <c r="AC412" s="50">
        <v>5</v>
      </c>
      <c r="AD412" s="50">
        <v>633</v>
      </c>
      <c r="AE412" s="50">
        <v>3017</v>
      </c>
      <c r="AF412" s="50">
        <v>1414</v>
      </c>
      <c r="AG412" s="50">
        <v>12.5</v>
      </c>
      <c r="AH412" s="50">
        <v>59.6</v>
      </c>
      <c r="AI412" s="50">
        <v>27.9</v>
      </c>
      <c r="AJ412" s="48">
        <v>46.4</v>
      </c>
      <c r="AK412" s="50">
        <v>0</v>
      </c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  <c r="DL412" s="50"/>
      <c r="DM412" s="50"/>
      <c r="DN412" s="50"/>
      <c r="DO412" s="50"/>
      <c r="DP412" s="50"/>
      <c r="DQ412" s="50"/>
      <c r="DR412" s="50"/>
      <c r="DS412" s="50"/>
      <c r="DT412" s="50"/>
      <c r="DU412" s="50"/>
      <c r="DV412" s="50"/>
      <c r="DW412" s="50"/>
      <c r="DX412" s="50"/>
      <c r="DY412" s="50"/>
      <c r="DZ412" s="50"/>
      <c r="EA412" s="50"/>
      <c r="EB412" s="50"/>
      <c r="EC412" s="50"/>
      <c r="ED412" s="50"/>
      <c r="EE412" s="50"/>
      <c r="EF412" s="50"/>
      <c r="EG412" s="50"/>
      <c r="EH412" s="50"/>
      <c r="EI412" s="50"/>
      <c r="EJ412" s="50"/>
      <c r="EK412" s="50"/>
      <c r="EL412" s="50"/>
      <c r="EM412" s="50"/>
      <c r="EN412" s="50"/>
      <c r="EO412" s="50"/>
      <c r="EP412" s="50"/>
      <c r="EQ412" s="50"/>
      <c r="ER412" s="48"/>
      <c r="ES412" s="50"/>
    </row>
    <row r="413" spans="1:149" x14ac:dyDescent="0.15">
      <c r="A413" s="44" t="s">
        <v>310</v>
      </c>
      <c r="B413" s="44" t="s">
        <v>311</v>
      </c>
      <c r="C413" s="44" t="s">
        <v>542</v>
      </c>
      <c r="D413">
        <v>0</v>
      </c>
      <c r="E413" s="50">
        <v>4635</v>
      </c>
      <c r="F413" s="50">
        <v>129</v>
      </c>
      <c r="G413" s="50">
        <v>106</v>
      </c>
      <c r="H413" s="50">
        <v>91</v>
      </c>
      <c r="I413" s="50">
        <v>121</v>
      </c>
      <c r="J413" s="50">
        <v>278</v>
      </c>
      <c r="K413" s="50">
        <v>332</v>
      </c>
      <c r="L413" s="50">
        <v>320</v>
      </c>
      <c r="M413" s="50">
        <v>252</v>
      </c>
      <c r="N413" s="50">
        <v>256</v>
      </c>
      <c r="O413" s="50">
        <v>309</v>
      </c>
      <c r="P413" s="50">
        <v>287</v>
      </c>
      <c r="Q413" s="50">
        <v>298</v>
      </c>
      <c r="R413" s="50">
        <v>285</v>
      </c>
      <c r="S413" s="50">
        <v>359</v>
      </c>
      <c r="T413" s="50">
        <v>380</v>
      </c>
      <c r="U413" s="50">
        <v>318</v>
      </c>
      <c r="V413" s="50">
        <v>242</v>
      </c>
      <c r="W413" s="50">
        <v>155</v>
      </c>
      <c r="X413" s="50">
        <v>86</v>
      </c>
      <c r="Y413" s="50">
        <v>28</v>
      </c>
      <c r="Z413" s="50">
        <v>3</v>
      </c>
      <c r="AA413" s="50">
        <v>0</v>
      </c>
      <c r="AB413" s="50">
        <v>0</v>
      </c>
      <c r="AC413" s="50">
        <v>3</v>
      </c>
      <c r="AD413" s="50">
        <v>326</v>
      </c>
      <c r="AE413" s="50">
        <v>2738</v>
      </c>
      <c r="AF413" s="50">
        <v>1571</v>
      </c>
      <c r="AG413" s="50">
        <v>7</v>
      </c>
      <c r="AH413" s="50">
        <v>59.1</v>
      </c>
      <c r="AI413" s="50">
        <v>33.9</v>
      </c>
      <c r="AJ413" s="48">
        <v>50.4</v>
      </c>
      <c r="AK413" s="50">
        <v>104</v>
      </c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  <c r="DL413" s="50"/>
      <c r="DM413" s="50"/>
      <c r="DN413" s="50"/>
      <c r="DO413" s="50"/>
      <c r="DP413" s="50"/>
      <c r="DQ413" s="50"/>
      <c r="DR413" s="50"/>
      <c r="DS413" s="50"/>
      <c r="DT413" s="50"/>
      <c r="DU413" s="50"/>
      <c r="DV413" s="50"/>
      <c r="DW413" s="50"/>
      <c r="DX413" s="50"/>
      <c r="DY413" s="50"/>
      <c r="DZ413" s="50"/>
      <c r="EA413" s="50"/>
      <c r="EB413" s="50"/>
      <c r="EC413" s="50"/>
      <c r="ED413" s="50"/>
      <c r="EE413" s="50"/>
      <c r="EF413" s="50"/>
      <c r="EG413" s="50"/>
      <c r="EH413" s="50"/>
      <c r="EI413" s="50"/>
      <c r="EJ413" s="50"/>
      <c r="EK413" s="50"/>
      <c r="EL413" s="50"/>
      <c r="EM413" s="50"/>
      <c r="EN413" s="50"/>
      <c r="EO413" s="50"/>
      <c r="EP413" s="50"/>
      <c r="EQ413" s="50"/>
      <c r="ER413" s="48"/>
      <c r="ES413" s="50"/>
    </row>
    <row r="414" spans="1:149" x14ac:dyDescent="0.15">
      <c r="A414" s="44" t="s">
        <v>310</v>
      </c>
      <c r="B414" s="44" t="s">
        <v>311</v>
      </c>
      <c r="C414" s="44" t="s">
        <v>542</v>
      </c>
      <c r="D414">
        <v>1</v>
      </c>
      <c r="E414" s="50">
        <v>2361</v>
      </c>
      <c r="F414" s="50">
        <v>69</v>
      </c>
      <c r="G414" s="50">
        <v>61</v>
      </c>
      <c r="H414" s="50">
        <v>42</v>
      </c>
      <c r="I414" s="50">
        <v>60</v>
      </c>
      <c r="J414" s="50">
        <v>135</v>
      </c>
      <c r="K414" s="50">
        <v>169</v>
      </c>
      <c r="L414" s="50">
        <v>175</v>
      </c>
      <c r="M414" s="50">
        <v>141</v>
      </c>
      <c r="N414" s="50">
        <v>141</v>
      </c>
      <c r="O414" s="50">
        <v>184</v>
      </c>
      <c r="P414" s="50">
        <v>165</v>
      </c>
      <c r="Q414" s="50">
        <v>164</v>
      </c>
      <c r="R414" s="50">
        <v>155</v>
      </c>
      <c r="S414" s="50">
        <v>219</v>
      </c>
      <c r="T414" s="50">
        <v>173</v>
      </c>
      <c r="U414" s="50">
        <v>147</v>
      </c>
      <c r="V414" s="50">
        <v>92</v>
      </c>
      <c r="W414" s="50">
        <v>38</v>
      </c>
      <c r="X414" s="50">
        <v>26</v>
      </c>
      <c r="Y414" s="50">
        <v>4</v>
      </c>
      <c r="Z414" s="50">
        <v>1</v>
      </c>
      <c r="AA414" s="50">
        <v>0</v>
      </c>
      <c r="AB414" s="50">
        <v>0</v>
      </c>
      <c r="AC414" s="50">
        <v>1</v>
      </c>
      <c r="AD414" s="50">
        <v>172</v>
      </c>
      <c r="AE414" s="50">
        <v>1489</v>
      </c>
      <c r="AF414" s="50">
        <v>700</v>
      </c>
      <c r="AG414" s="50">
        <v>7.3</v>
      </c>
      <c r="AH414" s="50">
        <v>63.1</v>
      </c>
      <c r="AI414" s="50">
        <v>29.6</v>
      </c>
      <c r="AJ414" s="48">
        <v>48.6</v>
      </c>
      <c r="AK414" s="50">
        <v>0</v>
      </c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  <c r="DL414" s="50"/>
      <c r="DM414" s="50"/>
      <c r="DN414" s="50"/>
      <c r="DO414" s="50"/>
      <c r="DP414" s="50"/>
      <c r="DQ414" s="50"/>
      <c r="DR414" s="50"/>
      <c r="DS414" s="50"/>
      <c r="DT414" s="50"/>
      <c r="DU414" s="50"/>
      <c r="DV414" s="50"/>
      <c r="DW414" s="50"/>
      <c r="DX414" s="50"/>
      <c r="DY414" s="50"/>
      <c r="DZ414" s="50"/>
      <c r="EA414" s="50"/>
      <c r="EB414" s="50"/>
      <c r="EC414" s="50"/>
      <c r="ED414" s="50"/>
      <c r="EE414" s="50"/>
      <c r="EF414" s="50"/>
      <c r="EG414" s="50"/>
      <c r="EH414" s="50"/>
      <c r="EI414" s="50"/>
      <c r="EJ414" s="50"/>
      <c r="EK414" s="50"/>
      <c r="EL414" s="50"/>
      <c r="EM414" s="50"/>
      <c r="EN414" s="50"/>
      <c r="EO414" s="50"/>
      <c r="EP414" s="50"/>
      <c r="EQ414" s="50"/>
      <c r="ER414" s="48"/>
      <c r="ES414" s="50"/>
    </row>
    <row r="415" spans="1:149" x14ac:dyDescent="0.15">
      <c r="A415" s="44" t="s">
        <v>310</v>
      </c>
      <c r="B415" s="44" t="s">
        <v>311</v>
      </c>
      <c r="C415" s="44" t="s">
        <v>542</v>
      </c>
      <c r="D415">
        <v>2</v>
      </c>
      <c r="E415" s="50">
        <v>2274</v>
      </c>
      <c r="F415" s="50">
        <v>60</v>
      </c>
      <c r="G415" s="50">
        <v>45</v>
      </c>
      <c r="H415" s="50">
        <v>49</v>
      </c>
      <c r="I415" s="50">
        <v>61</v>
      </c>
      <c r="J415" s="50">
        <v>143</v>
      </c>
      <c r="K415" s="50">
        <v>163</v>
      </c>
      <c r="L415" s="50">
        <v>145</v>
      </c>
      <c r="M415" s="50">
        <v>111</v>
      </c>
      <c r="N415" s="50">
        <v>115</v>
      </c>
      <c r="O415" s="50">
        <v>125</v>
      </c>
      <c r="P415" s="50">
        <v>122</v>
      </c>
      <c r="Q415" s="50">
        <v>134</v>
      </c>
      <c r="R415" s="50">
        <v>130</v>
      </c>
      <c r="S415" s="50">
        <v>140</v>
      </c>
      <c r="T415" s="50">
        <v>207</v>
      </c>
      <c r="U415" s="50">
        <v>171</v>
      </c>
      <c r="V415" s="50">
        <v>150</v>
      </c>
      <c r="W415" s="50">
        <v>117</v>
      </c>
      <c r="X415" s="50">
        <v>60</v>
      </c>
      <c r="Y415" s="50">
        <v>24</v>
      </c>
      <c r="Z415" s="50">
        <v>2</v>
      </c>
      <c r="AA415" s="50">
        <v>0</v>
      </c>
      <c r="AB415" s="50">
        <v>0</v>
      </c>
      <c r="AC415" s="50">
        <v>2</v>
      </c>
      <c r="AD415" s="50">
        <v>154</v>
      </c>
      <c r="AE415" s="50">
        <v>1249</v>
      </c>
      <c r="AF415" s="50">
        <v>871</v>
      </c>
      <c r="AG415" s="50">
        <v>6.8</v>
      </c>
      <c r="AH415" s="50">
        <v>54.9</v>
      </c>
      <c r="AI415" s="50">
        <v>38.299999999999997</v>
      </c>
      <c r="AJ415" s="48">
        <v>52.3</v>
      </c>
      <c r="AK415" s="50">
        <v>0</v>
      </c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  <c r="DL415" s="50"/>
      <c r="DM415" s="50"/>
      <c r="DN415" s="50"/>
      <c r="DO415" s="50"/>
      <c r="DP415" s="50"/>
      <c r="DQ415" s="50"/>
      <c r="DR415" s="50"/>
      <c r="DS415" s="50"/>
      <c r="DT415" s="50"/>
      <c r="DU415" s="50"/>
      <c r="DV415" s="50"/>
      <c r="DW415" s="50"/>
      <c r="DX415" s="50"/>
      <c r="DY415" s="50"/>
      <c r="DZ415" s="50"/>
      <c r="EA415" s="50"/>
      <c r="EB415" s="50"/>
      <c r="EC415" s="50"/>
      <c r="ED415" s="50"/>
      <c r="EE415" s="50"/>
      <c r="EF415" s="50"/>
      <c r="EG415" s="50"/>
      <c r="EH415" s="50"/>
      <c r="EI415" s="50"/>
      <c r="EJ415" s="50"/>
      <c r="EK415" s="50"/>
      <c r="EL415" s="50"/>
      <c r="EM415" s="50"/>
      <c r="EN415" s="50"/>
      <c r="EO415" s="50"/>
      <c r="EP415" s="50"/>
      <c r="EQ415" s="50"/>
      <c r="ER415" s="48"/>
      <c r="ES415" s="50"/>
    </row>
    <row r="416" spans="1:149" x14ac:dyDescent="0.15">
      <c r="A416" s="44" t="s">
        <v>312</v>
      </c>
      <c r="B416" s="44" t="s">
        <v>313</v>
      </c>
      <c r="C416" s="44" t="s">
        <v>543</v>
      </c>
      <c r="D416">
        <v>0</v>
      </c>
      <c r="E416" s="50">
        <v>6888</v>
      </c>
      <c r="F416" s="50">
        <v>180</v>
      </c>
      <c r="G416" s="50">
        <v>209</v>
      </c>
      <c r="H416" s="50">
        <v>244</v>
      </c>
      <c r="I416" s="50">
        <v>233</v>
      </c>
      <c r="J416" s="50">
        <v>438</v>
      </c>
      <c r="K416" s="50">
        <v>493</v>
      </c>
      <c r="L416" s="50">
        <v>455</v>
      </c>
      <c r="M416" s="50">
        <v>420</v>
      </c>
      <c r="N416" s="50">
        <v>433</v>
      </c>
      <c r="O416" s="50">
        <v>493</v>
      </c>
      <c r="P416" s="50">
        <v>438</v>
      </c>
      <c r="Q416" s="50">
        <v>471</v>
      </c>
      <c r="R416" s="50">
        <v>426</v>
      </c>
      <c r="S416" s="50">
        <v>417</v>
      </c>
      <c r="T416" s="50">
        <v>507</v>
      </c>
      <c r="U416" s="50">
        <v>405</v>
      </c>
      <c r="V416" s="50">
        <v>314</v>
      </c>
      <c r="W416" s="50">
        <v>198</v>
      </c>
      <c r="X416" s="50">
        <v>86</v>
      </c>
      <c r="Y416" s="50">
        <v>26</v>
      </c>
      <c r="Z416" s="50">
        <v>2</v>
      </c>
      <c r="AA416" s="50">
        <v>0</v>
      </c>
      <c r="AB416" s="50">
        <v>0</v>
      </c>
      <c r="AC416" s="50">
        <v>2</v>
      </c>
      <c r="AD416" s="50">
        <v>633</v>
      </c>
      <c r="AE416" s="50">
        <v>4300</v>
      </c>
      <c r="AF416" s="50">
        <v>1955</v>
      </c>
      <c r="AG416" s="50">
        <v>9.1999999999999993</v>
      </c>
      <c r="AH416" s="50">
        <v>62.4</v>
      </c>
      <c r="AI416" s="50">
        <v>28.4</v>
      </c>
      <c r="AJ416" s="48">
        <v>47.6</v>
      </c>
      <c r="AK416" s="50">
        <v>100</v>
      </c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  <c r="DL416" s="50"/>
      <c r="DM416" s="50"/>
      <c r="DN416" s="50"/>
      <c r="DO416" s="50"/>
      <c r="DP416" s="50"/>
      <c r="DQ416" s="50"/>
      <c r="DR416" s="50"/>
      <c r="DS416" s="50"/>
      <c r="DT416" s="50"/>
      <c r="DU416" s="50"/>
      <c r="DV416" s="50"/>
      <c r="DW416" s="50"/>
      <c r="DX416" s="50"/>
      <c r="DY416" s="50"/>
      <c r="DZ416" s="50"/>
      <c r="EA416" s="50"/>
      <c r="EB416" s="50"/>
      <c r="EC416" s="50"/>
      <c r="ED416" s="50"/>
      <c r="EE416" s="50"/>
      <c r="EF416" s="50"/>
      <c r="EG416" s="50"/>
      <c r="EH416" s="50"/>
      <c r="EI416" s="50"/>
      <c r="EJ416" s="50"/>
      <c r="EK416" s="50"/>
      <c r="EL416" s="50"/>
      <c r="EM416" s="50"/>
      <c r="EN416" s="50"/>
      <c r="EO416" s="50"/>
      <c r="EP416" s="50"/>
      <c r="EQ416" s="50"/>
      <c r="ER416" s="48"/>
      <c r="ES416" s="50"/>
    </row>
    <row r="417" spans="1:149" x14ac:dyDescent="0.15">
      <c r="A417" s="44" t="s">
        <v>312</v>
      </c>
      <c r="B417" s="44" t="s">
        <v>313</v>
      </c>
      <c r="C417" s="44" t="s">
        <v>543</v>
      </c>
      <c r="D417">
        <v>1</v>
      </c>
      <c r="E417" s="50">
        <v>3333</v>
      </c>
      <c r="F417" s="50">
        <v>89</v>
      </c>
      <c r="G417" s="50">
        <v>104</v>
      </c>
      <c r="H417" s="50">
        <v>130</v>
      </c>
      <c r="I417" s="50">
        <v>105</v>
      </c>
      <c r="J417" s="50">
        <v>229</v>
      </c>
      <c r="K417" s="50">
        <v>262</v>
      </c>
      <c r="L417" s="50">
        <v>232</v>
      </c>
      <c r="M417" s="50">
        <v>222</v>
      </c>
      <c r="N417" s="50">
        <v>238</v>
      </c>
      <c r="O417" s="50">
        <v>241</v>
      </c>
      <c r="P417" s="50">
        <v>218</v>
      </c>
      <c r="Q417" s="50">
        <v>215</v>
      </c>
      <c r="R417" s="50">
        <v>216</v>
      </c>
      <c r="S417" s="50">
        <v>206</v>
      </c>
      <c r="T417" s="50">
        <v>229</v>
      </c>
      <c r="U417" s="50">
        <v>185</v>
      </c>
      <c r="V417" s="50">
        <v>120</v>
      </c>
      <c r="W417" s="50">
        <v>63</v>
      </c>
      <c r="X417" s="50">
        <v>24</v>
      </c>
      <c r="Y417" s="50">
        <v>5</v>
      </c>
      <c r="Z417" s="50">
        <v>0</v>
      </c>
      <c r="AA417" s="50">
        <v>0</v>
      </c>
      <c r="AB417" s="50">
        <v>0</v>
      </c>
      <c r="AC417" s="50">
        <v>0</v>
      </c>
      <c r="AD417" s="50">
        <v>323</v>
      </c>
      <c r="AE417" s="50">
        <v>2178</v>
      </c>
      <c r="AF417" s="50">
        <v>832</v>
      </c>
      <c r="AG417" s="50">
        <v>9.6999999999999993</v>
      </c>
      <c r="AH417" s="50">
        <v>65.3</v>
      </c>
      <c r="AI417" s="50">
        <v>25</v>
      </c>
      <c r="AJ417" s="48">
        <v>45.8</v>
      </c>
      <c r="AK417" s="50">
        <v>0</v>
      </c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  <c r="DL417" s="50"/>
      <c r="DM417" s="50"/>
      <c r="DN417" s="50"/>
      <c r="DO417" s="50"/>
      <c r="DP417" s="50"/>
      <c r="DQ417" s="50"/>
      <c r="DR417" s="50"/>
      <c r="DS417" s="50"/>
      <c r="DT417" s="50"/>
      <c r="DU417" s="50"/>
      <c r="DV417" s="50"/>
      <c r="DW417" s="50"/>
      <c r="DX417" s="50"/>
      <c r="DY417" s="50"/>
      <c r="DZ417" s="50"/>
      <c r="EA417" s="50"/>
      <c r="EB417" s="50"/>
      <c r="EC417" s="50"/>
      <c r="ED417" s="50"/>
      <c r="EE417" s="50"/>
      <c r="EF417" s="50"/>
      <c r="EG417" s="50"/>
      <c r="EH417" s="50"/>
      <c r="EI417" s="50"/>
      <c r="EJ417" s="50"/>
      <c r="EK417" s="50"/>
      <c r="EL417" s="50"/>
      <c r="EM417" s="50"/>
      <c r="EN417" s="50"/>
      <c r="EO417" s="50"/>
      <c r="EP417" s="50"/>
      <c r="EQ417" s="50"/>
      <c r="ER417" s="48"/>
      <c r="ES417" s="50"/>
    </row>
    <row r="418" spans="1:149" x14ac:dyDescent="0.15">
      <c r="A418" s="44" t="s">
        <v>312</v>
      </c>
      <c r="B418" s="44" t="s">
        <v>313</v>
      </c>
      <c r="C418" s="44" t="s">
        <v>543</v>
      </c>
      <c r="D418">
        <v>2</v>
      </c>
      <c r="E418" s="50">
        <v>3555</v>
      </c>
      <c r="F418" s="50">
        <v>91</v>
      </c>
      <c r="G418" s="50">
        <v>105</v>
      </c>
      <c r="H418" s="50">
        <v>114</v>
      </c>
      <c r="I418" s="50">
        <v>128</v>
      </c>
      <c r="J418" s="50">
        <v>209</v>
      </c>
      <c r="K418" s="50">
        <v>231</v>
      </c>
      <c r="L418" s="50">
        <v>223</v>
      </c>
      <c r="M418" s="50">
        <v>198</v>
      </c>
      <c r="N418" s="50">
        <v>195</v>
      </c>
      <c r="O418" s="50">
        <v>252</v>
      </c>
      <c r="P418" s="50">
        <v>220</v>
      </c>
      <c r="Q418" s="50">
        <v>256</v>
      </c>
      <c r="R418" s="50">
        <v>210</v>
      </c>
      <c r="S418" s="50">
        <v>211</v>
      </c>
      <c r="T418" s="50">
        <v>278</v>
      </c>
      <c r="U418" s="50">
        <v>220</v>
      </c>
      <c r="V418" s="50">
        <v>194</v>
      </c>
      <c r="W418" s="50">
        <v>135</v>
      </c>
      <c r="X418" s="50">
        <v>62</v>
      </c>
      <c r="Y418" s="50">
        <v>21</v>
      </c>
      <c r="Z418" s="50">
        <v>2</v>
      </c>
      <c r="AA418" s="50">
        <v>0</v>
      </c>
      <c r="AB418" s="50">
        <v>0</v>
      </c>
      <c r="AC418" s="50">
        <v>2</v>
      </c>
      <c r="AD418" s="50">
        <v>310</v>
      </c>
      <c r="AE418" s="50">
        <v>2122</v>
      </c>
      <c r="AF418" s="50">
        <v>1123</v>
      </c>
      <c r="AG418" s="50">
        <v>8.6999999999999993</v>
      </c>
      <c r="AH418" s="50">
        <v>59.7</v>
      </c>
      <c r="AI418" s="50">
        <v>31.6</v>
      </c>
      <c r="AJ418" s="48">
        <v>49.4</v>
      </c>
      <c r="AK418" s="50">
        <v>0</v>
      </c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  <c r="DX418" s="50"/>
      <c r="DY418" s="50"/>
      <c r="DZ418" s="50"/>
      <c r="EA418" s="50"/>
      <c r="EB418" s="50"/>
      <c r="EC418" s="50"/>
      <c r="ED418" s="50"/>
      <c r="EE418" s="50"/>
      <c r="EF418" s="50"/>
      <c r="EG418" s="50"/>
      <c r="EH418" s="50"/>
      <c r="EI418" s="50"/>
      <c r="EJ418" s="50"/>
      <c r="EK418" s="50"/>
      <c r="EL418" s="50"/>
      <c r="EM418" s="50"/>
      <c r="EN418" s="50"/>
      <c r="EO418" s="50"/>
      <c r="EP418" s="50"/>
      <c r="EQ418" s="50"/>
      <c r="ER418" s="48"/>
      <c r="ES418" s="50"/>
    </row>
    <row r="419" spans="1:149" x14ac:dyDescent="0.15">
      <c r="A419" s="44" t="s">
        <v>314</v>
      </c>
      <c r="B419" s="44" t="s">
        <v>315</v>
      </c>
      <c r="C419" s="44" t="s">
        <v>544</v>
      </c>
      <c r="D419">
        <v>0</v>
      </c>
      <c r="E419" s="50">
        <v>3161</v>
      </c>
      <c r="F419" s="50">
        <v>72</v>
      </c>
      <c r="G419" s="50">
        <v>73</v>
      </c>
      <c r="H419" s="50">
        <v>107</v>
      </c>
      <c r="I419" s="50">
        <v>104</v>
      </c>
      <c r="J419" s="50">
        <v>170</v>
      </c>
      <c r="K419" s="50">
        <v>219</v>
      </c>
      <c r="L419" s="50">
        <v>223</v>
      </c>
      <c r="M419" s="50">
        <v>176</v>
      </c>
      <c r="N419" s="50">
        <v>183</v>
      </c>
      <c r="O419" s="50">
        <v>240</v>
      </c>
      <c r="P419" s="50">
        <v>201</v>
      </c>
      <c r="Q419" s="50">
        <v>195</v>
      </c>
      <c r="R419" s="50">
        <v>172</v>
      </c>
      <c r="S419" s="50">
        <v>211</v>
      </c>
      <c r="T419" s="50">
        <v>227</v>
      </c>
      <c r="U419" s="50">
        <v>211</v>
      </c>
      <c r="V419" s="50">
        <v>179</v>
      </c>
      <c r="W419" s="50">
        <v>135</v>
      </c>
      <c r="X419" s="50">
        <v>49</v>
      </c>
      <c r="Y419" s="50">
        <v>14</v>
      </c>
      <c r="Z419" s="50">
        <v>0</v>
      </c>
      <c r="AA419" s="50">
        <v>0</v>
      </c>
      <c r="AB419" s="50">
        <v>0</v>
      </c>
      <c r="AC419" s="50">
        <v>0</v>
      </c>
      <c r="AD419" s="50">
        <v>252</v>
      </c>
      <c r="AE419" s="50">
        <v>1883</v>
      </c>
      <c r="AF419" s="50">
        <v>1026</v>
      </c>
      <c r="AG419" s="50">
        <v>8</v>
      </c>
      <c r="AH419" s="50">
        <v>59.6</v>
      </c>
      <c r="AI419" s="50">
        <v>32.5</v>
      </c>
      <c r="AJ419" s="48">
        <v>49.7</v>
      </c>
      <c r="AK419" s="50">
        <v>99</v>
      </c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  <c r="DY419" s="50"/>
      <c r="DZ419" s="50"/>
      <c r="EA419" s="50"/>
      <c r="EB419" s="50"/>
      <c r="EC419" s="50"/>
      <c r="ED419" s="50"/>
      <c r="EE419" s="50"/>
      <c r="EF419" s="50"/>
      <c r="EG419" s="50"/>
      <c r="EH419" s="50"/>
      <c r="EI419" s="50"/>
      <c r="EJ419" s="50"/>
      <c r="EK419" s="50"/>
      <c r="EL419" s="50"/>
      <c r="EM419" s="50"/>
      <c r="EN419" s="50"/>
      <c r="EO419" s="50"/>
      <c r="EP419" s="50"/>
      <c r="EQ419" s="50"/>
      <c r="ER419" s="48"/>
      <c r="ES419" s="50"/>
    </row>
    <row r="420" spans="1:149" x14ac:dyDescent="0.15">
      <c r="A420" s="44" t="s">
        <v>314</v>
      </c>
      <c r="B420" s="44" t="s">
        <v>315</v>
      </c>
      <c r="C420" s="44" t="s">
        <v>544</v>
      </c>
      <c r="D420">
        <v>1</v>
      </c>
      <c r="E420" s="50">
        <v>1474</v>
      </c>
      <c r="F420" s="50">
        <v>40</v>
      </c>
      <c r="G420" s="50">
        <v>40</v>
      </c>
      <c r="H420" s="50">
        <v>57</v>
      </c>
      <c r="I420" s="50">
        <v>54</v>
      </c>
      <c r="J420" s="50">
        <v>77</v>
      </c>
      <c r="K420" s="50">
        <v>115</v>
      </c>
      <c r="L420" s="50">
        <v>107</v>
      </c>
      <c r="M420" s="50">
        <v>92</v>
      </c>
      <c r="N420" s="50">
        <v>90</v>
      </c>
      <c r="O420" s="50">
        <v>113</v>
      </c>
      <c r="P420" s="50">
        <v>95</v>
      </c>
      <c r="Q420" s="50">
        <v>95</v>
      </c>
      <c r="R420" s="50">
        <v>89</v>
      </c>
      <c r="S420" s="50">
        <v>110</v>
      </c>
      <c r="T420" s="50">
        <v>104</v>
      </c>
      <c r="U420" s="50">
        <v>92</v>
      </c>
      <c r="V420" s="50">
        <v>58</v>
      </c>
      <c r="W420" s="50">
        <v>33</v>
      </c>
      <c r="X420" s="50">
        <v>12</v>
      </c>
      <c r="Y420" s="50">
        <v>1</v>
      </c>
      <c r="Z420" s="50">
        <v>0</v>
      </c>
      <c r="AA420" s="50">
        <v>0</v>
      </c>
      <c r="AB420" s="50">
        <v>0</v>
      </c>
      <c r="AC420" s="50">
        <v>0</v>
      </c>
      <c r="AD420" s="50">
        <v>137</v>
      </c>
      <c r="AE420" s="50">
        <v>927</v>
      </c>
      <c r="AF420" s="50">
        <v>410</v>
      </c>
      <c r="AG420" s="50">
        <v>9.3000000000000007</v>
      </c>
      <c r="AH420" s="50">
        <v>62.9</v>
      </c>
      <c r="AI420" s="50">
        <v>27.8</v>
      </c>
      <c r="AJ420" s="48">
        <v>47</v>
      </c>
      <c r="AK420" s="50">
        <v>0</v>
      </c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  <c r="DX420" s="50"/>
      <c r="DY420" s="50"/>
      <c r="DZ420" s="50"/>
      <c r="EA420" s="50"/>
      <c r="EB420" s="50"/>
      <c r="EC420" s="50"/>
      <c r="ED420" s="50"/>
      <c r="EE420" s="50"/>
      <c r="EF420" s="50"/>
      <c r="EG420" s="50"/>
      <c r="EH420" s="50"/>
      <c r="EI420" s="50"/>
      <c r="EJ420" s="50"/>
      <c r="EK420" s="50"/>
      <c r="EL420" s="50"/>
      <c r="EM420" s="50"/>
      <c r="EN420" s="50"/>
      <c r="EO420" s="50"/>
      <c r="EP420" s="50"/>
      <c r="EQ420" s="50"/>
      <c r="ER420" s="48"/>
      <c r="ES420" s="50"/>
    </row>
    <row r="421" spans="1:149" x14ac:dyDescent="0.15">
      <c r="A421" s="44" t="s">
        <v>314</v>
      </c>
      <c r="B421" s="44" t="s">
        <v>315</v>
      </c>
      <c r="C421" s="44" t="s">
        <v>544</v>
      </c>
      <c r="D421">
        <v>2</v>
      </c>
      <c r="E421" s="50">
        <v>1687</v>
      </c>
      <c r="F421" s="50">
        <v>32</v>
      </c>
      <c r="G421" s="50">
        <v>33</v>
      </c>
      <c r="H421" s="50">
        <v>50</v>
      </c>
      <c r="I421" s="50">
        <v>50</v>
      </c>
      <c r="J421" s="50">
        <v>93</v>
      </c>
      <c r="K421" s="50">
        <v>104</v>
      </c>
      <c r="L421" s="50">
        <v>116</v>
      </c>
      <c r="M421" s="50">
        <v>84</v>
      </c>
      <c r="N421" s="50">
        <v>93</v>
      </c>
      <c r="O421" s="50">
        <v>127</v>
      </c>
      <c r="P421" s="50">
        <v>106</v>
      </c>
      <c r="Q421" s="50">
        <v>100</v>
      </c>
      <c r="R421" s="50">
        <v>83</v>
      </c>
      <c r="S421" s="50">
        <v>101</v>
      </c>
      <c r="T421" s="50">
        <v>123</v>
      </c>
      <c r="U421" s="50">
        <v>119</v>
      </c>
      <c r="V421" s="50">
        <v>121</v>
      </c>
      <c r="W421" s="50">
        <v>102</v>
      </c>
      <c r="X421" s="50">
        <v>37</v>
      </c>
      <c r="Y421" s="50">
        <v>13</v>
      </c>
      <c r="Z421" s="50">
        <v>0</v>
      </c>
      <c r="AA421" s="50">
        <v>0</v>
      </c>
      <c r="AB421" s="50">
        <v>0</v>
      </c>
      <c r="AC421" s="50">
        <v>0</v>
      </c>
      <c r="AD421" s="50">
        <v>115</v>
      </c>
      <c r="AE421" s="50">
        <v>956</v>
      </c>
      <c r="AF421" s="50">
        <v>616</v>
      </c>
      <c r="AG421" s="50">
        <v>6.8</v>
      </c>
      <c r="AH421" s="50">
        <v>56.7</v>
      </c>
      <c r="AI421" s="50">
        <v>36.5</v>
      </c>
      <c r="AJ421" s="48">
        <v>52.1</v>
      </c>
      <c r="AK421" s="50">
        <v>0</v>
      </c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  <c r="DY421" s="50"/>
      <c r="DZ421" s="50"/>
      <c r="EA421" s="50"/>
      <c r="EB421" s="50"/>
      <c r="EC421" s="50"/>
      <c r="ED421" s="50"/>
      <c r="EE421" s="50"/>
      <c r="EF421" s="50"/>
      <c r="EG421" s="50"/>
      <c r="EH421" s="50"/>
      <c r="EI421" s="50"/>
      <c r="EJ421" s="50"/>
      <c r="EK421" s="50"/>
      <c r="EL421" s="50"/>
      <c r="EM421" s="50"/>
      <c r="EN421" s="50"/>
      <c r="EO421" s="50"/>
      <c r="EP421" s="50"/>
      <c r="EQ421" s="50"/>
      <c r="ER421" s="48"/>
      <c r="ES421" s="50"/>
    </row>
    <row r="422" spans="1:149" x14ac:dyDescent="0.15">
      <c r="A422" s="44" t="s">
        <v>316</v>
      </c>
      <c r="B422" s="44" t="s">
        <v>317</v>
      </c>
      <c r="C422" s="44" t="s">
        <v>545</v>
      </c>
      <c r="D422">
        <v>0</v>
      </c>
      <c r="E422" s="50">
        <v>24449</v>
      </c>
      <c r="F422" s="50">
        <v>1060</v>
      </c>
      <c r="G422" s="50">
        <v>938</v>
      </c>
      <c r="H422" s="50">
        <v>1047</v>
      </c>
      <c r="I422" s="50">
        <v>1022</v>
      </c>
      <c r="J422" s="50">
        <v>1306</v>
      </c>
      <c r="K422" s="50">
        <v>1666</v>
      </c>
      <c r="L422" s="50">
        <v>1627</v>
      </c>
      <c r="M422" s="50">
        <v>1616</v>
      </c>
      <c r="N422" s="50">
        <v>1778</v>
      </c>
      <c r="O422" s="50">
        <v>1900</v>
      </c>
      <c r="P422" s="50">
        <v>1658</v>
      </c>
      <c r="Q422" s="50">
        <v>1364</v>
      </c>
      <c r="R422" s="50">
        <v>1185</v>
      </c>
      <c r="S422" s="50">
        <v>1570</v>
      </c>
      <c r="T422" s="50">
        <v>1687</v>
      </c>
      <c r="U422" s="50">
        <v>1303</v>
      </c>
      <c r="V422" s="50">
        <v>876</v>
      </c>
      <c r="W422" s="50">
        <v>562</v>
      </c>
      <c r="X422" s="50">
        <v>224</v>
      </c>
      <c r="Y422" s="50">
        <v>54</v>
      </c>
      <c r="Z422" s="50">
        <v>5</v>
      </c>
      <c r="AA422" s="50">
        <v>1</v>
      </c>
      <c r="AB422" s="50">
        <v>0</v>
      </c>
      <c r="AC422" s="50">
        <v>6</v>
      </c>
      <c r="AD422" s="50">
        <v>3045</v>
      </c>
      <c r="AE422" s="50">
        <v>15122</v>
      </c>
      <c r="AF422" s="50">
        <v>6282</v>
      </c>
      <c r="AG422" s="50">
        <v>12.5</v>
      </c>
      <c r="AH422" s="50">
        <v>61.9</v>
      </c>
      <c r="AI422" s="50">
        <v>25.7</v>
      </c>
      <c r="AJ422" s="48">
        <v>44.9</v>
      </c>
      <c r="AK422" s="50">
        <v>108</v>
      </c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K422" s="50"/>
      <c r="EL422" s="50"/>
      <c r="EM422" s="50"/>
      <c r="EN422" s="50"/>
      <c r="EO422" s="50"/>
      <c r="EP422" s="50"/>
      <c r="EQ422" s="50"/>
      <c r="ER422" s="48"/>
      <c r="ES422" s="50"/>
    </row>
    <row r="423" spans="1:149" x14ac:dyDescent="0.15">
      <c r="A423" s="44" t="s">
        <v>316</v>
      </c>
      <c r="B423" s="44" t="s">
        <v>317</v>
      </c>
      <c r="C423" s="44" t="s">
        <v>545</v>
      </c>
      <c r="D423">
        <v>1</v>
      </c>
      <c r="E423" s="50">
        <v>12139</v>
      </c>
      <c r="F423" s="50">
        <v>530</v>
      </c>
      <c r="G423" s="50">
        <v>512</v>
      </c>
      <c r="H423" s="50">
        <v>540</v>
      </c>
      <c r="I423" s="50">
        <v>516</v>
      </c>
      <c r="J423" s="50">
        <v>674</v>
      </c>
      <c r="K423" s="50">
        <v>871</v>
      </c>
      <c r="L423" s="50">
        <v>845</v>
      </c>
      <c r="M423" s="50">
        <v>841</v>
      </c>
      <c r="N423" s="50">
        <v>913</v>
      </c>
      <c r="O423" s="50">
        <v>973</v>
      </c>
      <c r="P423" s="50">
        <v>838</v>
      </c>
      <c r="Q423" s="50">
        <v>690</v>
      </c>
      <c r="R423" s="50">
        <v>621</v>
      </c>
      <c r="S423" s="50">
        <v>781</v>
      </c>
      <c r="T423" s="50">
        <v>806</v>
      </c>
      <c r="U423" s="50">
        <v>571</v>
      </c>
      <c r="V423" s="50">
        <v>349</v>
      </c>
      <c r="W423" s="50">
        <v>202</v>
      </c>
      <c r="X423" s="50">
        <v>60</v>
      </c>
      <c r="Y423" s="50">
        <v>6</v>
      </c>
      <c r="Z423" s="50">
        <v>0</v>
      </c>
      <c r="AA423" s="50">
        <v>0</v>
      </c>
      <c r="AB423" s="50">
        <v>0</v>
      </c>
      <c r="AC423" s="50">
        <v>0</v>
      </c>
      <c r="AD423" s="50">
        <v>1582</v>
      </c>
      <c r="AE423" s="50">
        <v>7782</v>
      </c>
      <c r="AF423" s="50">
        <v>2775</v>
      </c>
      <c r="AG423" s="50">
        <v>13</v>
      </c>
      <c r="AH423" s="50">
        <v>64.099999999999994</v>
      </c>
      <c r="AI423" s="50">
        <v>22.9</v>
      </c>
      <c r="AJ423" s="48">
        <v>43.5</v>
      </c>
      <c r="AK423" s="50">
        <v>0</v>
      </c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  <c r="DL423" s="50"/>
      <c r="DM423" s="50"/>
      <c r="DN423" s="50"/>
      <c r="DO423" s="50"/>
      <c r="DP423" s="50"/>
      <c r="DQ423" s="50"/>
      <c r="DR423" s="50"/>
      <c r="DS423" s="50"/>
      <c r="DT423" s="50"/>
      <c r="DU423" s="50"/>
      <c r="DV423" s="50"/>
      <c r="DW423" s="50"/>
      <c r="DX423" s="50"/>
      <c r="DY423" s="50"/>
      <c r="DZ423" s="50"/>
      <c r="EA423" s="50"/>
      <c r="EB423" s="50"/>
      <c r="EC423" s="50"/>
      <c r="ED423" s="50"/>
      <c r="EE423" s="50"/>
      <c r="EF423" s="50"/>
      <c r="EG423" s="50"/>
      <c r="EH423" s="50"/>
      <c r="EI423" s="50"/>
      <c r="EJ423" s="50"/>
      <c r="EK423" s="50"/>
      <c r="EL423" s="50"/>
      <c r="EM423" s="50"/>
      <c r="EN423" s="50"/>
      <c r="EO423" s="50"/>
      <c r="EP423" s="50"/>
      <c r="EQ423" s="50"/>
      <c r="ER423" s="48"/>
      <c r="ES423" s="50"/>
    </row>
    <row r="424" spans="1:149" x14ac:dyDescent="0.15">
      <c r="A424" s="44" t="s">
        <v>316</v>
      </c>
      <c r="B424" s="44" t="s">
        <v>317</v>
      </c>
      <c r="C424" s="44" t="s">
        <v>545</v>
      </c>
      <c r="D424">
        <v>2</v>
      </c>
      <c r="E424" s="50">
        <v>12310</v>
      </c>
      <c r="F424" s="50">
        <v>530</v>
      </c>
      <c r="G424" s="50">
        <v>426</v>
      </c>
      <c r="H424" s="50">
        <v>507</v>
      </c>
      <c r="I424" s="50">
        <v>506</v>
      </c>
      <c r="J424" s="50">
        <v>632</v>
      </c>
      <c r="K424" s="50">
        <v>795</v>
      </c>
      <c r="L424" s="50">
        <v>782</v>
      </c>
      <c r="M424" s="50">
        <v>775</v>
      </c>
      <c r="N424" s="50">
        <v>865</v>
      </c>
      <c r="O424" s="50">
        <v>927</v>
      </c>
      <c r="P424" s="50">
        <v>820</v>
      </c>
      <c r="Q424" s="50">
        <v>674</v>
      </c>
      <c r="R424" s="50">
        <v>564</v>
      </c>
      <c r="S424" s="50">
        <v>789</v>
      </c>
      <c r="T424" s="50">
        <v>881</v>
      </c>
      <c r="U424" s="50">
        <v>732</v>
      </c>
      <c r="V424" s="50">
        <v>527</v>
      </c>
      <c r="W424" s="50">
        <v>360</v>
      </c>
      <c r="X424" s="50">
        <v>164</v>
      </c>
      <c r="Y424" s="50">
        <v>48</v>
      </c>
      <c r="Z424" s="50">
        <v>5</v>
      </c>
      <c r="AA424" s="50">
        <v>1</v>
      </c>
      <c r="AB424" s="50">
        <v>0</v>
      </c>
      <c r="AC424" s="50">
        <v>6</v>
      </c>
      <c r="AD424" s="50">
        <v>1463</v>
      </c>
      <c r="AE424" s="50">
        <v>7340</v>
      </c>
      <c r="AF424" s="50">
        <v>3507</v>
      </c>
      <c r="AG424" s="50">
        <v>11.9</v>
      </c>
      <c r="AH424" s="50">
        <v>59.6</v>
      </c>
      <c r="AI424" s="50">
        <v>28.5</v>
      </c>
      <c r="AJ424" s="48">
        <v>46.4</v>
      </c>
      <c r="AK424" s="50">
        <v>0</v>
      </c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  <c r="EG424" s="50"/>
      <c r="EH424" s="50"/>
      <c r="EI424" s="50"/>
      <c r="EJ424" s="50"/>
      <c r="EK424" s="50"/>
      <c r="EL424" s="50"/>
      <c r="EM424" s="50"/>
      <c r="EN424" s="50"/>
      <c r="EO424" s="50"/>
      <c r="EP424" s="50"/>
      <c r="EQ424" s="50"/>
      <c r="ER424" s="48"/>
      <c r="ES424" s="50"/>
    </row>
    <row r="425" spans="1:149" x14ac:dyDescent="0.15">
      <c r="A425" s="44" t="s">
        <v>318</v>
      </c>
      <c r="B425" s="44" t="s">
        <v>319</v>
      </c>
      <c r="C425" s="44" t="s">
        <v>546</v>
      </c>
      <c r="D425">
        <v>0</v>
      </c>
      <c r="E425" s="50">
        <v>9187</v>
      </c>
      <c r="F425" s="50">
        <v>350</v>
      </c>
      <c r="G425" s="50">
        <v>386</v>
      </c>
      <c r="H425" s="50">
        <v>361</v>
      </c>
      <c r="I425" s="50">
        <v>432</v>
      </c>
      <c r="J425" s="50">
        <v>566</v>
      </c>
      <c r="K425" s="50">
        <v>624</v>
      </c>
      <c r="L425" s="50">
        <v>598</v>
      </c>
      <c r="M425" s="50">
        <v>568</v>
      </c>
      <c r="N425" s="50">
        <v>678</v>
      </c>
      <c r="O425" s="50">
        <v>725</v>
      </c>
      <c r="P425" s="50">
        <v>647</v>
      </c>
      <c r="Q425" s="50">
        <v>557</v>
      </c>
      <c r="R425" s="50">
        <v>507</v>
      </c>
      <c r="S425" s="50">
        <v>559</v>
      </c>
      <c r="T425" s="50">
        <v>537</v>
      </c>
      <c r="U425" s="50">
        <v>459</v>
      </c>
      <c r="V425" s="50">
        <v>318</v>
      </c>
      <c r="W425" s="50">
        <v>197</v>
      </c>
      <c r="X425" s="50">
        <v>90</v>
      </c>
      <c r="Y425" s="50">
        <v>23</v>
      </c>
      <c r="Z425" s="50">
        <v>5</v>
      </c>
      <c r="AA425" s="50">
        <v>0</v>
      </c>
      <c r="AB425" s="50">
        <v>0</v>
      </c>
      <c r="AC425" s="50">
        <v>5</v>
      </c>
      <c r="AD425" s="50">
        <v>1097</v>
      </c>
      <c r="AE425" s="50">
        <v>5902</v>
      </c>
      <c r="AF425" s="50">
        <v>2188</v>
      </c>
      <c r="AG425" s="50">
        <v>11.9</v>
      </c>
      <c r="AH425" s="50">
        <v>64.2</v>
      </c>
      <c r="AI425" s="50">
        <v>23.8</v>
      </c>
      <c r="AJ425" s="48">
        <v>44.6</v>
      </c>
      <c r="AK425" s="50">
        <v>102</v>
      </c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  <c r="DL425" s="50"/>
      <c r="DM425" s="50"/>
      <c r="DN425" s="50"/>
      <c r="DO425" s="50"/>
      <c r="DP425" s="50"/>
      <c r="DQ425" s="50"/>
      <c r="DR425" s="50"/>
      <c r="DS425" s="50"/>
      <c r="DT425" s="50"/>
      <c r="DU425" s="50"/>
      <c r="DV425" s="50"/>
      <c r="DW425" s="50"/>
      <c r="DX425" s="50"/>
      <c r="DY425" s="50"/>
      <c r="DZ425" s="50"/>
      <c r="EA425" s="50"/>
      <c r="EB425" s="50"/>
      <c r="EC425" s="50"/>
      <c r="ED425" s="50"/>
      <c r="EE425" s="50"/>
      <c r="EF425" s="50"/>
      <c r="EG425" s="50"/>
      <c r="EH425" s="50"/>
      <c r="EI425" s="50"/>
      <c r="EJ425" s="50"/>
      <c r="EK425" s="50"/>
      <c r="EL425" s="50"/>
      <c r="EM425" s="50"/>
      <c r="EN425" s="50"/>
      <c r="EO425" s="50"/>
      <c r="EP425" s="50"/>
      <c r="EQ425" s="50"/>
      <c r="ER425" s="48"/>
      <c r="ES425" s="50"/>
    </row>
    <row r="426" spans="1:149" x14ac:dyDescent="0.15">
      <c r="A426" s="44" t="s">
        <v>318</v>
      </c>
      <c r="B426" s="44" t="s">
        <v>319</v>
      </c>
      <c r="C426" s="44" t="s">
        <v>546</v>
      </c>
      <c r="D426">
        <v>1</v>
      </c>
      <c r="E426" s="50">
        <v>4735</v>
      </c>
      <c r="F426" s="50">
        <v>168</v>
      </c>
      <c r="G426" s="50">
        <v>208</v>
      </c>
      <c r="H426" s="50">
        <v>195</v>
      </c>
      <c r="I426" s="50">
        <v>231</v>
      </c>
      <c r="J426" s="50">
        <v>308</v>
      </c>
      <c r="K426" s="50">
        <v>346</v>
      </c>
      <c r="L426" s="50">
        <v>344</v>
      </c>
      <c r="M426" s="50">
        <v>297</v>
      </c>
      <c r="N426" s="50">
        <v>369</v>
      </c>
      <c r="O426" s="50">
        <v>372</v>
      </c>
      <c r="P426" s="50">
        <v>350</v>
      </c>
      <c r="Q426" s="50">
        <v>289</v>
      </c>
      <c r="R426" s="50">
        <v>273</v>
      </c>
      <c r="S426" s="50">
        <v>300</v>
      </c>
      <c r="T426" s="50">
        <v>264</v>
      </c>
      <c r="U426" s="50">
        <v>191</v>
      </c>
      <c r="V426" s="50">
        <v>140</v>
      </c>
      <c r="W426" s="50">
        <v>61</v>
      </c>
      <c r="X426" s="50">
        <v>25</v>
      </c>
      <c r="Y426" s="50">
        <v>4</v>
      </c>
      <c r="Z426" s="50">
        <v>0</v>
      </c>
      <c r="AA426" s="50">
        <v>0</v>
      </c>
      <c r="AB426" s="50">
        <v>0</v>
      </c>
      <c r="AC426" s="50">
        <v>0</v>
      </c>
      <c r="AD426" s="50">
        <v>571</v>
      </c>
      <c r="AE426" s="50">
        <v>3179</v>
      </c>
      <c r="AF426" s="50">
        <v>985</v>
      </c>
      <c r="AG426" s="50">
        <v>12.1</v>
      </c>
      <c r="AH426" s="50">
        <v>67.099999999999994</v>
      </c>
      <c r="AI426" s="50">
        <v>20.8</v>
      </c>
      <c r="AJ426" s="48">
        <v>43.1</v>
      </c>
      <c r="AK426" s="50">
        <v>0</v>
      </c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  <c r="DX426" s="50"/>
      <c r="DY426" s="50"/>
      <c r="DZ426" s="50"/>
      <c r="EA426" s="50"/>
      <c r="EB426" s="50"/>
      <c r="EC426" s="50"/>
      <c r="ED426" s="50"/>
      <c r="EE426" s="50"/>
      <c r="EF426" s="50"/>
      <c r="EG426" s="50"/>
      <c r="EH426" s="50"/>
      <c r="EI426" s="50"/>
      <c r="EJ426" s="50"/>
      <c r="EK426" s="50"/>
      <c r="EL426" s="50"/>
      <c r="EM426" s="50"/>
      <c r="EN426" s="50"/>
      <c r="EO426" s="50"/>
      <c r="EP426" s="50"/>
      <c r="EQ426" s="50"/>
      <c r="ER426" s="48"/>
      <c r="ES426" s="50"/>
    </row>
    <row r="427" spans="1:149" x14ac:dyDescent="0.15">
      <c r="A427" s="44" t="s">
        <v>318</v>
      </c>
      <c r="B427" s="44" t="s">
        <v>319</v>
      </c>
      <c r="C427" s="44" t="s">
        <v>546</v>
      </c>
      <c r="D427">
        <v>2</v>
      </c>
      <c r="E427" s="50">
        <v>4452</v>
      </c>
      <c r="F427" s="50">
        <v>182</v>
      </c>
      <c r="G427" s="50">
        <v>178</v>
      </c>
      <c r="H427" s="50">
        <v>166</v>
      </c>
      <c r="I427" s="50">
        <v>201</v>
      </c>
      <c r="J427" s="50">
        <v>258</v>
      </c>
      <c r="K427" s="50">
        <v>278</v>
      </c>
      <c r="L427" s="50">
        <v>254</v>
      </c>
      <c r="M427" s="50">
        <v>271</v>
      </c>
      <c r="N427" s="50">
        <v>309</v>
      </c>
      <c r="O427" s="50">
        <v>353</v>
      </c>
      <c r="P427" s="50">
        <v>297</v>
      </c>
      <c r="Q427" s="50">
        <v>268</v>
      </c>
      <c r="R427" s="50">
        <v>234</v>
      </c>
      <c r="S427" s="50">
        <v>259</v>
      </c>
      <c r="T427" s="50">
        <v>273</v>
      </c>
      <c r="U427" s="50">
        <v>268</v>
      </c>
      <c r="V427" s="50">
        <v>178</v>
      </c>
      <c r="W427" s="50">
        <v>136</v>
      </c>
      <c r="X427" s="50">
        <v>65</v>
      </c>
      <c r="Y427" s="50">
        <v>19</v>
      </c>
      <c r="Z427" s="50">
        <v>5</v>
      </c>
      <c r="AA427" s="50">
        <v>0</v>
      </c>
      <c r="AB427" s="50">
        <v>0</v>
      </c>
      <c r="AC427" s="50">
        <v>5</v>
      </c>
      <c r="AD427" s="50">
        <v>526</v>
      </c>
      <c r="AE427" s="50">
        <v>2723</v>
      </c>
      <c r="AF427" s="50">
        <v>1203</v>
      </c>
      <c r="AG427" s="50">
        <v>11.8</v>
      </c>
      <c r="AH427" s="50">
        <v>61.2</v>
      </c>
      <c r="AI427" s="50">
        <v>27</v>
      </c>
      <c r="AJ427" s="48">
        <v>46.1</v>
      </c>
      <c r="AK427" s="50">
        <v>0</v>
      </c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  <c r="DX427" s="50"/>
      <c r="DY427" s="50"/>
      <c r="DZ427" s="50"/>
      <c r="EA427" s="50"/>
      <c r="EB427" s="50"/>
      <c r="EC427" s="50"/>
      <c r="ED427" s="50"/>
      <c r="EE427" s="50"/>
      <c r="EF427" s="50"/>
      <c r="EG427" s="50"/>
      <c r="EH427" s="50"/>
      <c r="EI427" s="50"/>
      <c r="EJ427" s="50"/>
      <c r="EK427" s="50"/>
      <c r="EL427" s="50"/>
      <c r="EM427" s="50"/>
      <c r="EN427" s="50"/>
      <c r="EO427" s="50"/>
      <c r="EP427" s="50"/>
      <c r="EQ427" s="50"/>
      <c r="ER427" s="48"/>
      <c r="ES427" s="50"/>
    </row>
    <row r="428" spans="1:149" x14ac:dyDescent="0.15">
      <c r="A428" s="44" t="s">
        <v>320</v>
      </c>
      <c r="B428" s="44" t="s">
        <v>321</v>
      </c>
      <c r="C428" s="44" t="s">
        <v>547</v>
      </c>
      <c r="D428">
        <v>0</v>
      </c>
      <c r="E428" s="50">
        <v>24010</v>
      </c>
      <c r="F428" s="50">
        <v>1397</v>
      </c>
      <c r="G428" s="50">
        <v>1003</v>
      </c>
      <c r="H428" s="50">
        <v>881</v>
      </c>
      <c r="I428" s="50">
        <v>995</v>
      </c>
      <c r="J428" s="50">
        <v>1339</v>
      </c>
      <c r="K428" s="50">
        <v>1760</v>
      </c>
      <c r="L428" s="50">
        <v>2062</v>
      </c>
      <c r="M428" s="50">
        <v>1832</v>
      </c>
      <c r="N428" s="50">
        <v>1722</v>
      </c>
      <c r="O428" s="50">
        <v>1865</v>
      </c>
      <c r="P428" s="50">
        <v>1662</v>
      </c>
      <c r="Q428" s="50">
        <v>1323</v>
      </c>
      <c r="R428" s="50">
        <v>1129</v>
      </c>
      <c r="S428" s="50">
        <v>1391</v>
      </c>
      <c r="T428" s="50">
        <v>1427</v>
      </c>
      <c r="U428" s="50">
        <v>1053</v>
      </c>
      <c r="V428" s="50">
        <v>623</v>
      </c>
      <c r="W428" s="50">
        <v>344</v>
      </c>
      <c r="X428" s="50">
        <v>149</v>
      </c>
      <c r="Y428" s="50">
        <v>46</v>
      </c>
      <c r="Z428" s="50">
        <v>7</v>
      </c>
      <c r="AA428" s="50">
        <v>0</v>
      </c>
      <c r="AB428" s="50">
        <v>0</v>
      </c>
      <c r="AC428" s="50">
        <v>7</v>
      </c>
      <c r="AD428" s="50">
        <v>3281</v>
      </c>
      <c r="AE428" s="50">
        <v>15689</v>
      </c>
      <c r="AF428" s="50">
        <v>5040</v>
      </c>
      <c r="AG428" s="50">
        <v>13.7</v>
      </c>
      <c r="AH428" s="50">
        <v>65.3</v>
      </c>
      <c r="AI428" s="50">
        <v>21</v>
      </c>
      <c r="AJ428" s="48">
        <v>42.3</v>
      </c>
      <c r="AK428" s="50">
        <v>103</v>
      </c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  <c r="DX428" s="50"/>
      <c r="DY428" s="50"/>
      <c r="DZ428" s="50"/>
      <c r="EA428" s="50"/>
      <c r="EB428" s="50"/>
      <c r="EC428" s="50"/>
      <c r="ED428" s="50"/>
      <c r="EE428" s="50"/>
      <c r="EF428" s="50"/>
      <c r="EG428" s="50"/>
      <c r="EH428" s="50"/>
      <c r="EI428" s="50"/>
      <c r="EJ428" s="50"/>
      <c r="EK428" s="50"/>
      <c r="EL428" s="50"/>
      <c r="EM428" s="50"/>
      <c r="EN428" s="50"/>
      <c r="EO428" s="50"/>
      <c r="EP428" s="50"/>
      <c r="EQ428" s="50"/>
      <c r="ER428" s="48"/>
      <c r="ES428" s="50"/>
    </row>
    <row r="429" spans="1:149" x14ac:dyDescent="0.15">
      <c r="A429" s="44" t="s">
        <v>320</v>
      </c>
      <c r="B429" s="44" t="s">
        <v>321</v>
      </c>
      <c r="C429" s="44" t="s">
        <v>547</v>
      </c>
      <c r="D429">
        <v>1</v>
      </c>
      <c r="E429" s="50">
        <v>12017</v>
      </c>
      <c r="F429" s="50">
        <v>675</v>
      </c>
      <c r="G429" s="50">
        <v>525</v>
      </c>
      <c r="H429" s="50">
        <v>433</v>
      </c>
      <c r="I429" s="50">
        <v>497</v>
      </c>
      <c r="J429" s="50">
        <v>741</v>
      </c>
      <c r="K429" s="50">
        <v>912</v>
      </c>
      <c r="L429" s="50">
        <v>1079</v>
      </c>
      <c r="M429" s="50">
        <v>953</v>
      </c>
      <c r="N429" s="50">
        <v>881</v>
      </c>
      <c r="O429" s="50">
        <v>974</v>
      </c>
      <c r="P429" s="50">
        <v>846</v>
      </c>
      <c r="Q429" s="50">
        <v>648</v>
      </c>
      <c r="R429" s="50">
        <v>591</v>
      </c>
      <c r="S429" s="50">
        <v>646</v>
      </c>
      <c r="T429" s="50">
        <v>688</v>
      </c>
      <c r="U429" s="50">
        <v>487</v>
      </c>
      <c r="V429" s="50">
        <v>259</v>
      </c>
      <c r="W429" s="50">
        <v>124</v>
      </c>
      <c r="X429" s="50">
        <v>49</v>
      </c>
      <c r="Y429" s="50">
        <v>8</v>
      </c>
      <c r="Z429" s="50">
        <v>1</v>
      </c>
      <c r="AA429" s="50">
        <v>0</v>
      </c>
      <c r="AB429" s="50">
        <v>0</v>
      </c>
      <c r="AC429" s="50">
        <v>1</v>
      </c>
      <c r="AD429" s="50">
        <v>1633</v>
      </c>
      <c r="AE429" s="50">
        <v>8122</v>
      </c>
      <c r="AF429" s="50">
        <v>2262</v>
      </c>
      <c r="AG429" s="50">
        <v>13.6</v>
      </c>
      <c r="AH429" s="50">
        <v>67.599999999999994</v>
      </c>
      <c r="AI429" s="50">
        <v>18.8</v>
      </c>
      <c r="AJ429" s="48">
        <v>41.4</v>
      </c>
      <c r="AK429" s="50">
        <v>0</v>
      </c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  <c r="DX429" s="50"/>
      <c r="DY429" s="50"/>
      <c r="DZ429" s="50"/>
      <c r="EA429" s="50"/>
      <c r="EB429" s="50"/>
      <c r="EC429" s="50"/>
      <c r="ED429" s="50"/>
      <c r="EE429" s="50"/>
      <c r="EF429" s="50"/>
      <c r="EG429" s="50"/>
      <c r="EH429" s="50"/>
      <c r="EI429" s="50"/>
      <c r="EJ429" s="50"/>
      <c r="EK429" s="50"/>
      <c r="EL429" s="50"/>
      <c r="EM429" s="50"/>
      <c r="EN429" s="50"/>
      <c r="EO429" s="50"/>
      <c r="EP429" s="50"/>
      <c r="EQ429" s="50"/>
      <c r="ER429" s="48"/>
      <c r="ES429" s="50"/>
    </row>
    <row r="430" spans="1:149" x14ac:dyDescent="0.15">
      <c r="A430" s="44" t="s">
        <v>320</v>
      </c>
      <c r="B430" s="44" t="s">
        <v>321</v>
      </c>
      <c r="C430" s="44" t="s">
        <v>547</v>
      </c>
      <c r="D430">
        <v>2</v>
      </c>
      <c r="E430" s="50">
        <v>11993</v>
      </c>
      <c r="F430" s="50">
        <v>722</v>
      </c>
      <c r="G430" s="50">
        <v>478</v>
      </c>
      <c r="H430" s="50">
        <v>448</v>
      </c>
      <c r="I430" s="50">
        <v>498</v>
      </c>
      <c r="J430" s="50">
        <v>598</v>
      </c>
      <c r="K430" s="50">
        <v>848</v>
      </c>
      <c r="L430" s="50">
        <v>983</v>
      </c>
      <c r="M430" s="50">
        <v>879</v>
      </c>
      <c r="N430" s="50">
        <v>841</v>
      </c>
      <c r="O430" s="50">
        <v>891</v>
      </c>
      <c r="P430" s="50">
        <v>816</v>
      </c>
      <c r="Q430" s="50">
        <v>675</v>
      </c>
      <c r="R430" s="50">
        <v>538</v>
      </c>
      <c r="S430" s="50">
        <v>745</v>
      </c>
      <c r="T430" s="50">
        <v>739</v>
      </c>
      <c r="U430" s="50">
        <v>566</v>
      </c>
      <c r="V430" s="50">
        <v>364</v>
      </c>
      <c r="W430" s="50">
        <v>220</v>
      </c>
      <c r="X430" s="50">
        <v>100</v>
      </c>
      <c r="Y430" s="50">
        <v>38</v>
      </c>
      <c r="Z430" s="50">
        <v>6</v>
      </c>
      <c r="AA430" s="50">
        <v>0</v>
      </c>
      <c r="AB430" s="50">
        <v>0</v>
      </c>
      <c r="AC430" s="50">
        <v>6</v>
      </c>
      <c r="AD430" s="50">
        <v>1648</v>
      </c>
      <c r="AE430" s="50">
        <v>7567</v>
      </c>
      <c r="AF430" s="50">
        <v>2778</v>
      </c>
      <c r="AG430" s="50">
        <v>13.7</v>
      </c>
      <c r="AH430" s="50">
        <v>63.1</v>
      </c>
      <c r="AI430" s="50">
        <v>23.2</v>
      </c>
      <c r="AJ430" s="48">
        <v>43.3</v>
      </c>
      <c r="AK430" s="50">
        <v>0</v>
      </c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K430" s="50"/>
      <c r="EL430" s="50"/>
      <c r="EM430" s="50"/>
      <c r="EN430" s="50"/>
      <c r="EO430" s="50"/>
      <c r="EP430" s="50"/>
      <c r="EQ430" s="50"/>
      <c r="ER430" s="48"/>
      <c r="ES430" s="50"/>
    </row>
    <row r="431" spans="1:149" x14ac:dyDescent="0.15">
      <c r="A431" s="44" t="s">
        <v>322</v>
      </c>
      <c r="B431" s="44" t="s">
        <v>323</v>
      </c>
      <c r="C431" s="44" t="s">
        <v>548</v>
      </c>
      <c r="D431">
        <v>0</v>
      </c>
      <c r="E431" s="50">
        <v>2683</v>
      </c>
      <c r="F431" s="50">
        <v>102</v>
      </c>
      <c r="G431" s="50">
        <v>87</v>
      </c>
      <c r="H431" s="50">
        <v>118</v>
      </c>
      <c r="I431" s="50">
        <v>113</v>
      </c>
      <c r="J431" s="50">
        <v>152</v>
      </c>
      <c r="K431" s="50">
        <v>170</v>
      </c>
      <c r="L431" s="50">
        <v>211</v>
      </c>
      <c r="M431" s="50">
        <v>190</v>
      </c>
      <c r="N431" s="50">
        <v>203</v>
      </c>
      <c r="O431" s="50">
        <v>230</v>
      </c>
      <c r="P431" s="50">
        <v>198</v>
      </c>
      <c r="Q431" s="50">
        <v>197</v>
      </c>
      <c r="R431" s="50">
        <v>152</v>
      </c>
      <c r="S431" s="50">
        <v>171</v>
      </c>
      <c r="T431" s="50">
        <v>152</v>
      </c>
      <c r="U431" s="50">
        <v>122</v>
      </c>
      <c r="V431" s="50">
        <v>69</v>
      </c>
      <c r="W431" s="50">
        <v>35</v>
      </c>
      <c r="X431" s="50">
        <v>7</v>
      </c>
      <c r="Y431" s="50">
        <v>4</v>
      </c>
      <c r="Z431" s="50">
        <v>0</v>
      </c>
      <c r="AA431" s="50">
        <v>0</v>
      </c>
      <c r="AB431" s="50">
        <v>0</v>
      </c>
      <c r="AC431" s="50">
        <v>0</v>
      </c>
      <c r="AD431" s="50">
        <v>307</v>
      </c>
      <c r="AE431" s="50">
        <v>1816</v>
      </c>
      <c r="AF431" s="50">
        <v>560</v>
      </c>
      <c r="AG431" s="50">
        <v>11.4</v>
      </c>
      <c r="AH431" s="50">
        <v>67.7</v>
      </c>
      <c r="AI431" s="50">
        <v>20.9</v>
      </c>
      <c r="AJ431" s="48">
        <v>43.8</v>
      </c>
      <c r="AK431" s="50">
        <v>96</v>
      </c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  <c r="DX431" s="50"/>
      <c r="DY431" s="50"/>
      <c r="DZ431" s="50"/>
      <c r="EA431" s="50"/>
      <c r="EB431" s="50"/>
      <c r="EC431" s="50"/>
      <c r="ED431" s="50"/>
      <c r="EE431" s="50"/>
      <c r="EF431" s="50"/>
      <c r="EG431" s="50"/>
      <c r="EH431" s="50"/>
      <c r="EI431" s="50"/>
      <c r="EJ431" s="50"/>
      <c r="EK431" s="50"/>
      <c r="EL431" s="50"/>
      <c r="EM431" s="50"/>
      <c r="EN431" s="50"/>
      <c r="EO431" s="50"/>
      <c r="EP431" s="50"/>
      <c r="EQ431" s="50"/>
      <c r="ER431" s="48"/>
      <c r="ES431" s="50"/>
    </row>
    <row r="432" spans="1:149" x14ac:dyDescent="0.15">
      <c r="A432" s="44" t="s">
        <v>322</v>
      </c>
      <c r="B432" s="44" t="s">
        <v>323</v>
      </c>
      <c r="C432" s="44" t="s">
        <v>548</v>
      </c>
      <c r="D432">
        <v>1</v>
      </c>
      <c r="E432" s="50">
        <v>1402</v>
      </c>
      <c r="F432" s="50">
        <v>60</v>
      </c>
      <c r="G432" s="50">
        <v>57</v>
      </c>
      <c r="H432" s="50">
        <v>61</v>
      </c>
      <c r="I432" s="50">
        <v>59</v>
      </c>
      <c r="J432" s="50">
        <v>79</v>
      </c>
      <c r="K432" s="50">
        <v>81</v>
      </c>
      <c r="L432" s="50">
        <v>100</v>
      </c>
      <c r="M432" s="50">
        <v>105</v>
      </c>
      <c r="N432" s="50">
        <v>105</v>
      </c>
      <c r="O432" s="50">
        <v>123</v>
      </c>
      <c r="P432" s="50">
        <v>103</v>
      </c>
      <c r="Q432" s="50">
        <v>105</v>
      </c>
      <c r="R432" s="50">
        <v>85</v>
      </c>
      <c r="S432" s="50">
        <v>97</v>
      </c>
      <c r="T432" s="50">
        <v>74</v>
      </c>
      <c r="U432" s="50">
        <v>55</v>
      </c>
      <c r="V432" s="50">
        <v>36</v>
      </c>
      <c r="W432" s="50">
        <v>13</v>
      </c>
      <c r="X432" s="50">
        <v>2</v>
      </c>
      <c r="Y432" s="50">
        <v>2</v>
      </c>
      <c r="Z432" s="50">
        <v>0</v>
      </c>
      <c r="AA432" s="50">
        <v>0</v>
      </c>
      <c r="AB432" s="50">
        <v>0</v>
      </c>
      <c r="AC432" s="50">
        <v>0</v>
      </c>
      <c r="AD432" s="50">
        <v>178</v>
      </c>
      <c r="AE432" s="50">
        <v>945</v>
      </c>
      <c r="AF432" s="50">
        <v>279</v>
      </c>
      <c r="AG432" s="50">
        <v>12.7</v>
      </c>
      <c r="AH432" s="50">
        <v>67.400000000000006</v>
      </c>
      <c r="AI432" s="50">
        <v>19.899999999999999</v>
      </c>
      <c r="AJ432" s="48">
        <v>43.2</v>
      </c>
      <c r="AK432" s="50">
        <v>0</v>
      </c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  <c r="DY432" s="50"/>
      <c r="DZ432" s="50"/>
      <c r="EA432" s="50"/>
      <c r="EB432" s="50"/>
      <c r="EC432" s="50"/>
      <c r="ED432" s="50"/>
      <c r="EE432" s="50"/>
      <c r="EF432" s="50"/>
      <c r="EG432" s="50"/>
      <c r="EH432" s="50"/>
      <c r="EI432" s="50"/>
      <c r="EJ432" s="50"/>
      <c r="EK432" s="50"/>
      <c r="EL432" s="50"/>
      <c r="EM432" s="50"/>
      <c r="EN432" s="50"/>
      <c r="EO432" s="50"/>
      <c r="EP432" s="50"/>
      <c r="EQ432" s="50"/>
      <c r="ER432" s="48"/>
      <c r="ES432" s="50"/>
    </row>
    <row r="433" spans="1:149" x14ac:dyDescent="0.15">
      <c r="A433" s="44" t="s">
        <v>322</v>
      </c>
      <c r="B433" s="44" t="s">
        <v>323</v>
      </c>
      <c r="C433" s="44" t="s">
        <v>548</v>
      </c>
      <c r="D433">
        <v>2</v>
      </c>
      <c r="E433" s="50">
        <v>1281</v>
      </c>
      <c r="F433" s="50">
        <v>42</v>
      </c>
      <c r="G433" s="50">
        <v>30</v>
      </c>
      <c r="H433" s="50">
        <v>57</v>
      </c>
      <c r="I433" s="50">
        <v>54</v>
      </c>
      <c r="J433" s="50">
        <v>73</v>
      </c>
      <c r="K433" s="50">
        <v>89</v>
      </c>
      <c r="L433" s="50">
        <v>111</v>
      </c>
      <c r="M433" s="50">
        <v>85</v>
      </c>
      <c r="N433" s="50">
        <v>98</v>
      </c>
      <c r="O433" s="50">
        <v>107</v>
      </c>
      <c r="P433" s="50">
        <v>95</v>
      </c>
      <c r="Q433" s="50">
        <v>92</v>
      </c>
      <c r="R433" s="50">
        <v>67</v>
      </c>
      <c r="S433" s="50">
        <v>74</v>
      </c>
      <c r="T433" s="50">
        <v>78</v>
      </c>
      <c r="U433" s="50">
        <v>67</v>
      </c>
      <c r="V433" s="50">
        <v>33</v>
      </c>
      <c r="W433" s="50">
        <v>22</v>
      </c>
      <c r="X433" s="50">
        <v>5</v>
      </c>
      <c r="Y433" s="50">
        <v>2</v>
      </c>
      <c r="Z433" s="50">
        <v>0</v>
      </c>
      <c r="AA433" s="50">
        <v>0</v>
      </c>
      <c r="AB433" s="50">
        <v>0</v>
      </c>
      <c r="AC433" s="50">
        <v>0</v>
      </c>
      <c r="AD433" s="50">
        <v>129</v>
      </c>
      <c r="AE433" s="50">
        <v>871</v>
      </c>
      <c r="AF433" s="50">
        <v>281</v>
      </c>
      <c r="AG433" s="50">
        <v>10.1</v>
      </c>
      <c r="AH433" s="50">
        <v>68</v>
      </c>
      <c r="AI433" s="50">
        <v>21.9</v>
      </c>
      <c r="AJ433" s="48">
        <v>44.5</v>
      </c>
      <c r="AK433" s="50">
        <v>0</v>
      </c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  <c r="DH433" s="50"/>
      <c r="DI433" s="50"/>
      <c r="DJ433" s="50"/>
      <c r="DK433" s="50"/>
      <c r="DL433" s="50"/>
      <c r="DM433" s="50"/>
      <c r="DN433" s="50"/>
      <c r="DO433" s="50"/>
      <c r="DP433" s="50"/>
      <c r="DQ433" s="50"/>
      <c r="DR433" s="50"/>
      <c r="DS433" s="50"/>
      <c r="DT433" s="50"/>
      <c r="DU433" s="50"/>
      <c r="DV433" s="50"/>
      <c r="DW433" s="50"/>
      <c r="DX433" s="50"/>
      <c r="DY433" s="50"/>
      <c r="DZ433" s="50"/>
      <c r="EA433" s="50"/>
      <c r="EB433" s="50"/>
      <c r="EC433" s="50"/>
      <c r="ED433" s="50"/>
      <c r="EE433" s="50"/>
      <c r="EF433" s="50"/>
      <c r="EG433" s="50"/>
      <c r="EH433" s="50"/>
      <c r="EI433" s="50"/>
      <c r="EJ433" s="50"/>
      <c r="EK433" s="50"/>
      <c r="EL433" s="50"/>
      <c r="EM433" s="50"/>
      <c r="EN433" s="50"/>
      <c r="EO433" s="50"/>
      <c r="EP433" s="50"/>
      <c r="EQ433" s="50"/>
      <c r="ER433" s="48"/>
      <c r="ES433" s="50"/>
    </row>
    <row r="434" spans="1:149" x14ac:dyDescent="0.15">
      <c r="A434" s="44" t="s">
        <v>324</v>
      </c>
      <c r="B434" s="44" t="s">
        <v>325</v>
      </c>
      <c r="C434" s="44" t="s">
        <v>413</v>
      </c>
      <c r="D434">
        <v>0</v>
      </c>
      <c r="E434" s="50">
        <v>195371</v>
      </c>
      <c r="F434" s="50">
        <v>7127</v>
      </c>
      <c r="G434" s="50">
        <v>7544</v>
      </c>
      <c r="H434" s="50">
        <v>7800</v>
      </c>
      <c r="I434" s="50">
        <v>8833</v>
      </c>
      <c r="J434" s="50">
        <v>10573</v>
      </c>
      <c r="K434" s="50">
        <v>10383</v>
      </c>
      <c r="L434" s="50">
        <v>10609</v>
      </c>
      <c r="M434" s="50">
        <v>11398</v>
      </c>
      <c r="N434" s="50">
        <v>13612</v>
      </c>
      <c r="O434" s="50">
        <v>15801</v>
      </c>
      <c r="P434" s="50">
        <v>13826</v>
      </c>
      <c r="Q434" s="50">
        <v>12085</v>
      </c>
      <c r="R434" s="50">
        <v>10514</v>
      </c>
      <c r="S434" s="50">
        <v>12041</v>
      </c>
      <c r="T434" s="50">
        <v>13579</v>
      </c>
      <c r="U434" s="50">
        <v>12069</v>
      </c>
      <c r="V434" s="50">
        <v>8737</v>
      </c>
      <c r="W434" s="50">
        <v>5549</v>
      </c>
      <c r="X434" s="50">
        <v>2450</v>
      </c>
      <c r="Y434" s="50">
        <v>723</v>
      </c>
      <c r="Z434" s="50">
        <v>112</v>
      </c>
      <c r="AA434" s="50">
        <v>6</v>
      </c>
      <c r="AB434" s="50">
        <v>0</v>
      </c>
      <c r="AC434" s="50">
        <v>118</v>
      </c>
      <c r="AD434" s="50">
        <v>22471</v>
      </c>
      <c r="AE434" s="50">
        <v>117634</v>
      </c>
      <c r="AF434" s="50">
        <v>55266</v>
      </c>
      <c r="AG434" s="50">
        <v>11.5</v>
      </c>
      <c r="AH434" s="50">
        <v>60.2</v>
      </c>
      <c r="AI434" s="50">
        <v>28.3</v>
      </c>
      <c r="AJ434" s="48">
        <v>47</v>
      </c>
      <c r="AK434" s="50">
        <v>107</v>
      </c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  <c r="DH434" s="50"/>
      <c r="DI434" s="50"/>
      <c r="DJ434" s="50"/>
      <c r="DK434" s="50"/>
      <c r="DL434" s="50"/>
      <c r="DM434" s="50"/>
      <c r="DN434" s="50"/>
      <c r="DO434" s="50"/>
      <c r="DP434" s="50"/>
      <c r="DQ434" s="50"/>
      <c r="DR434" s="50"/>
      <c r="DS434" s="50"/>
      <c r="DT434" s="50"/>
      <c r="DU434" s="50"/>
      <c r="DV434" s="50"/>
      <c r="DW434" s="50"/>
      <c r="DX434" s="50"/>
      <c r="DY434" s="50"/>
      <c r="DZ434" s="50"/>
      <c r="EA434" s="50"/>
      <c r="EB434" s="50"/>
      <c r="EC434" s="50"/>
      <c r="ED434" s="50"/>
      <c r="EE434" s="50"/>
      <c r="EF434" s="50"/>
      <c r="EG434" s="50"/>
      <c r="EH434" s="50"/>
      <c r="EI434" s="50"/>
      <c r="EJ434" s="50"/>
      <c r="EK434" s="50"/>
      <c r="EL434" s="50"/>
      <c r="EM434" s="50"/>
      <c r="EN434" s="50"/>
      <c r="EO434" s="50"/>
      <c r="EP434" s="50"/>
      <c r="EQ434" s="50"/>
      <c r="ER434" s="48"/>
      <c r="ES434" s="50"/>
    </row>
    <row r="435" spans="1:149" x14ac:dyDescent="0.15">
      <c r="A435" s="44" t="s">
        <v>324</v>
      </c>
      <c r="B435" s="44" t="s">
        <v>325</v>
      </c>
      <c r="C435" s="44" t="s">
        <v>413</v>
      </c>
      <c r="D435">
        <v>1</v>
      </c>
      <c r="E435" s="50">
        <v>92745</v>
      </c>
      <c r="F435" s="50">
        <v>3759</v>
      </c>
      <c r="G435" s="50">
        <v>3866</v>
      </c>
      <c r="H435" s="50">
        <v>3992</v>
      </c>
      <c r="I435" s="50">
        <v>4535</v>
      </c>
      <c r="J435" s="50">
        <v>5237</v>
      </c>
      <c r="K435" s="50">
        <v>4996</v>
      </c>
      <c r="L435" s="50">
        <v>5196</v>
      </c>
      <c r="M435" s="50">
        <v>5560</v>
      </c>
      <c r="N435" s="50">
        <v>6747</v>
      </c>
      <c r="O435" s="50">
        <v>7799</v>
      </c>
      <c r="P435" s="50">
        <v>6755</v>
      </c>
      <c r="Q435" s="50">
        <v>5901</v>
      </c>
      <c r="R435" s="50">
        <v>5120</v>
      </c>
      <c r="S435" s="50">
        <v>5670</v>
      </c>
      <c r="T435" s="50">
        <v>6143</v>
      </c>
      <c r="U435" s="50">
        <v>5135</v>
      </c>
      <c r="V435" s="50">
        <v>3598</v>
      </c>
      <c r="W435" s="50">
        <v>1963</v>
      </c>
      <c r="X435" s="50">
        <v>642</v>
      </c>
      <c r="Y435" s="50">
        <v>116</v>
      </c>
      <c r="Z435" s="50">
        <v>15</v>
      </c>
      <c r="AA435" s="50">
        <v>0</v>
      </c>
      <c r="AB435" s="50">
        <v>0</v>
      </c>
      <c r="AC435" s="50">
        <v>15</v>
      </c>
      <c r="AD435" s="50">
        <v>11617</v>
      </c>
      <c r="AE435" s="50">
        <v>57846</v>
      </c>
      <c r="AF435" s="50">
        <v>23282</v>
      </c>
      <c r="AG435" s="50">
        <v>12.5</v>
      </c>
      <c r="AH435" s="50">
        <v>62.4</v>
      </c>
      <c r="AI435" s="50">
        <v>25.1</v>
      </c>
      <c r="AJ435" s="48">
        <v>45.2</v>
      </c>
      <c r="AK435" s="50">
        <v>0</v>
      </c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  <c r="DH435" s="50"/>
      <c r="DI435" s="50"/>
      <c r="DJ435" s="50"/>
      <c r="DK435" s="50"/>
      <c r="DL435" s="50"/>
      <c r="DM435" s="50"/>
      <c r="DN435" s="50"/>
      <c r="DO435" s="50"/>
      <c r="DP435" s="50"/>
      <c r="DQ435" s="50"/>
      <c r="DR435" s="50"/>
      <c r="DS435" s="50"/>
      <c r="DT435" s="50"/>
      <c r="DU435" s="50"/>
      <c r="DV435" s="50"/>
      <c r="DW435" s="50"/>
      <c r="DX435" s="50"/>
      <c r="DY435" s="50"/>
      <c r="DZ435" s="50"/>
      <c r="EA435" s="50"/>
      <c r="EB435" s="50"/>
      <c r="EC435" s="50"/>
      <c r="ED435" s="50"/>
      <c r="EE435" s="50"/>
      <c r="EF435" s="50"/>
      <c r="EG435" s="50"/>
      <c r="EH435" s="50"/>
      <c r="EI435" s="50"/>
      <c r="EJ435" s="50"/>
      <c r="EK435" s="50"/>
      <c r="EL435" s="50"/>
      <c r="EM435" s="50"/>
      <c r="EN435" s="50"/>
      <c r="EO435" s="50"/>
      <c r="EP435" s="50"/>
      <c r="EQ435" s="50"/>
      <c r="ER435" s="48"/>
      <c r="ES435" s="50"/>
    </row>
    <row r="436" spans="1:149" x14ac:dyDescent="0.15">
      <c r="A436" s="44" t="s">
        <v>324</v>
      </c>
      <c r="B436" s="44" t="s">
        <v>325</v>
      </c>
      <c r="C436" s="44" t="s">
        <v>413</v>
      </c>
      <c r="D436">
        <v>2</v>
      </c>
      <c r="E436" s="50">
        <v>102626</v>
      </c>
      <c r="F436" s="50">
        <v>3368</v>
      </c>
      <c r="G436" s="50">
        <v>3678</v>
      </c>
      <c r="H436" s="50">
        <v>3808</v>
      </c>
      <c r="I436" s="50">
        <v>4298</v>
      </c>
      <c r="J436" s="50">
        <v>5336</v>
      </c>
      <c r="K436" s="50">
        <v>5387</v>
      </c>
      <c r="L436" s="50">
        <v>5413</v>
      </c>
      <c r="M436" s="50">
        <v>5838</v>
      </c>
      <c r="N436" s="50">
        <v>6865</v>
      </c>
      <c r="O436" s="50">
        <v>8002</v>
      </c>
      <c r="P436" s="50">
        <v>7071</v>
      </c>
      <c r="Q436" s="50">
        <v>6184</v>
      </c>
      <c r="R436" s="50">
        <v>5394</v>
      </c>
      <c r="S436" s="50">
        <v>6371</v>
      </c>
      <c r="T436" s="50">
        <v>7436</v>
      </c>
      <c r="U436" s="50">
        <v>6934</v>
      </c>
      <c r="V436" s="50">
        <v>5139</v>
      </c>
      <c r="W436" s="50">
        <v>3586</v>
      </c>
      <c r="X436" s="50">
        <v>1808</v>
      </c>
      <c r="Y436" s="50">
        <v>607</v>
      </c>
      <c r="Z436" s="50">
        <v>97</v>
      </c>
      <c r="AA436" s="50">
        <v>6</v>
      </c>
      <c r="AB436" s="50">
        <v>0</v>
      </c>
      <c r="AC436" s="50">
        <v>103</v>
      </c>
      <c r="AD436" s="50">
        <v>10854</v>
      </c>
      <c r="AE436" s="50">
        <v>59788</v>
      </c>
      <c r="AF436" s="50">
        <v>31984</v>
      </c>
      <c r="AG436" s="50">
        <v>10.6</v>
      </c>
      <c r="AH436" s="50">
        <v>58.3</v>
      </c>
      <c r="AI436" s="50">
        <v>31.2</v>
      </c>
      <c r="AJ436" s="48">
        <v>48.6</v>
      </c>
      <c r="AK436" s="50">
        <v>0</v>
      </c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  <c r="DL436" s="50"/>
      <c r="DM436" s="50"/>
      <c r="DN436" s="50"/>
      <c r="DO436" s="50"/>
      <c r="DP436" s="50"/>
      <c r="DQ436" s="50"/>
      <c r="DR436" s="50"/>
      <c r="DS436" s="50"/>
      <c r="DT436" s="50"/>
      <c r="DU436" s="50"/>
      <c r="DV436" s="50"/>
      <c r="DW436" s="50"/>
      <c r="DX436" s="50"/>
      <c r="DY436" s="50"/>
      <c r="DZ436" s="50"/>
      <c r="EA436" s="50"/>
      <c r="EB436" s="50"/>
      <c r="EC436" s="50"/>
      <c r="ED436" s="50"/>
      <c r="EE436" s="50"/>
      <c r="EF436" s="50"/>
      <c r="EG436" s="50"/>
      <c r="EH436" s="50"/>
      <c r="EI436" s="50"/>
      <c r="EJ436" s="50"/>
      <c r="EK436" s="50"/>
      <c r="EL436" s="50"/>
      <c r="EM436" s="50"/>
      <c r="EN436" s="50"/>
      <c r="EO436" s="50"/>
      <c r="EP436" s="50"/>
      <c r="EQ436" s="50"/>
      <c r="ER436" s="48"/>
      <c r="ES436" s="50"/>
    </row>
    <row r="437" spans="1:149" x14ac:dyDescent="0.15">
      <c r="A437" s="44" t="s">
        <v>804</v>
      </c>
      <c r="B437" s="44" t="s">
        <v>326</v>
      </c>
      <c r="C437" s="44" t="s">
        <v>549</v>
      </c>
      <c r="D437">
        <v>0</v>
      </c>
      <c r="E437" s="50">
        <v>190462</v>
      </c>
      <c r="F437" s="50">
        <v>7033</v>
      </c>
      <c r="G437" s="50">
        <v>7426</v>
      </c>
      <c r="H437" s="50">
        <v>7620</v>
      </c>
      <c r="I437" s="50">
        <v>8659</v>
      </c>
      <c r="J437" s="50">
        <v>10430</v>
      </c>
      <c r="K437" s="50">
        <v>10248</v>
      </c>
      <c r="L437" s="50">
        <v>10463</v>
      </c>
      <c r="M437" s="50">
        <v>11232</v>
      </c>
      <c r="N437" s="50">
        <v>13390</v>
      </c>
      <c r="O437" s="50">
        <v>15487</v>
      </c>
      <c r="P437" s="50">
        <v>13528</v>
      </c>
      <c r="Q437" s="50">
        <v>11738</v>
      </c>
      <c r="R437" s="50">
        <v>10110</v>
      </c>
      <c r="S437" s="50">
        <v>11587</v>
      </c>
      <c r="T437" s="50">
        <v>13109</v>
      </c>
      <c r="U437" s="50">
        <v>11668</v>
      </c>
      <c r="V437" s="50">
        <v>8388</v>
      </c>
      <c r="W437" s="50">
        <v>5257</v>
      </c>
      <c r="X437" s="50">
        <v>2300</v>
      </c>
      <c r="Y437" s="50">
        <v>677</v>
      </c>
      <c r="Z437" s="50">
        <v>107</v>
      </c>
      <c r="AA437" s="50">
        <v>5</v>
      </c>
      <c r="AB437" s="50">
        <v>0</v>
      </c>
      <c r="AC437" s="50">
        <v>112</v>
      </c>
      <c r="AD437" s="50">
        <v>22079</v>
      </c>
      <c r="AE437" s="50">
        <v>115285</v>
      </c>
      <c r="AF437" s="50">
        <v>53098</v>
      </c>
      <c r="AG437" s="50">
        <v>11.6</v>
      </c>
      <c r="AH437" s="50">
        <v>60.5</v>
      </c>
      <c r="AI437" s="50">
        <v>27.9</v>
      </c>
      <c r="AJ437" s="48">
        <v>46.7</v>
      </c>
      <c r="AK437" s="50">
        <v>107</v>
      </c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  <c r="DL437" s="50"/>
      <c r="DM437" s="50"/>
      <c r="DN437" s="50"/>
      <c r="DO437" s="50"/>
      <c r="DP437" s="50"/>
      <c r="DQ437" s="50"/>
      <c r="DR437" s="50"/>
      <c r="DS437" s="50"/>
      <c r="DT437" s="50"/>
      <c r="DU437" s="50"/>
      <c r="DV437" s="50"/>
      <c r="DW437" s="50"/>
      <c r="DX437" s="50"/>
      <c r="DY437" s="50"/>
      <c r="DZ437" s="50"/>
      <c r="EA437" s="50"/>
      <c r="EB437" s="50"/>
      <c r="EC437" s="50"/>
      <c r="ED437" s="50"/>
      <c r="EE437" s="50"/>
      <c r="EF437" s="50"/>
      <c r="EG437" s="50"/>
      <c r="EH437" s="50"/>
      <c r="EI437" s="50"/>
      <c r="EJ437" s="50"/>
      <c r="EK437" s="50"/>
      <c r="EL437" s="50"/>
      <c r="EM437" s="50"/>
      <c r="EN437" s="50"/>
      <c r="EO437" s="50"/>
      <c r="EP437" s="50"/>
      <c r="EQ437" s="50"/>
      <c r="ER437" s="48"/>
      <c r="ES437" s="50"/>
    </row>
    <row r="438" spans="1:149" x14ac:dyDescent="0.15">
      <c r="A438" s="44" t="s">
        <v>804</v>
      </c>
      <c r="B438" s="44" t="s">
        <v>326</v>
      </c>
      <c r="C438" s="44" t="s">
        <v>549</v>
      </c>
      <c r="D438">
        <v>1</v>
      </c>
      <c r="E438" s="50">
        <v>90353</v>
      </c>
      <c r="F438" s="50">
        <v>3718</v>
      </c>
      <c r="G438" s="50">
        <v>3803</v>
      </c>
      <c r="H438" s="50">
        <v>3889</v>
      </c>
      <c r="I438" s="50">
        <v>4445</v>
      </c>
      <c r="J438" s="50">
        <v>5157</v>
      </c>
      <c r="K438" s="50">
        <v>4926</v>
      </c>
      <c r="L438" s="50">
        <v>5111</v>
      </c>
      <c r="M438" s="50">
        <v>5466</v>
      </c>
      <c r="N438" s="50">
        <v>6635</v>
      </c>
      <c r="O438" s="50">
        <v>7631</v>
      </c>
      <c r="P438" s="50">
        <v>6599</v>
      </c>
      <c r="Q438" s="50">
        <v>5727</v>
      </c>
      <c r="R438" s="50">
        <v>4891</v>
      </c>
      <c r="S438" s="50">
        <v>5445</v>
      </c>
      <c r="T438" s="50">
        <v>5908</v>
      </c>
      <c r="U438" s="50">
        <v>4962</v>
      </c>
      <c r="V438" s="50">
        <v>3464</v>
      </c>
      <c r="W438" s="50">
        <v>1854</v>
      </c>
      <c r="X438" s="50">
        <v>601</v>
      </c>
      <c r="Y438" s="50">
        <v>106</v>
      </c>
      <c r="Z438" s="50">
        <v>15</v>
      </c>
      <c r="AA438" s="50">
        <v>0</v>
      </c>
      <c r="AB438" s="50">
        <v>0</v>
      </c>
      <c r="AC438" s="50">
        <v>15</v>
      </c>
      <c r="AD438" s="50">
        <v>11410</v>
      </c>
      <c r="AE438" s="50">
        <v>56588</v>
      </c>
      <c r="AF438" s="50">
        <v>22355</v>
      </c>
      <c r="AG438" s="50">
        <v>12.6</v>
      </c>
      <c r="AH438" s="50">
        <v>62.6</v>
      </c>
      <c r="AI438" s="50">
        <v>24.7</v>
      </c>
      <c r="AJ438" s="48">
        <v>44.9</v>
      </c>
      <c r="AK438" s="50">
        <v>0</v>
      </c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  <c r="DH438" s="50"/>
      <c r="DI438" s="50"/>
      <c r="DJ438" s="50"/>
      <c r="DK438" s="50"/>
      <c r="DL438" s="50"/>
      <c r="DM438" s="50"/>
      <c r="DN438" s="50"/>
      <c r="DO438" s="50"/>
      <c r="DP438" s="50"/>
      <c r="DQ438" s="50"/>
      <c r="DR438" s="50"/>
      <c r="DS438" s="50"/>
      <c r="DT438" s="50"/>
      <c r="DU438" s="50"/>
      <c r="DV438" s="50"/>
      <c r="DW438" s="50"/>
      <c r="DX438" s="50"/>
      <c r="DY438" s="50"/>
      <c r="DZ438" s="50"/>
      <c r="EA438" s="50"/>
      <c r="EB438" s="50"/>
      <c r="EC438" s="50"/>
      <c r="ED438" s="50"/>
      <c r="EE438" s="50"/>
      <c r="EF438" s="50"/>
      <c r="EG438" s="50"/>
      <c r="EH438" s="50"/>
      <c r="EI438" s="50"/>
      <c r="EJ438" s="50"/>
      <c r="EK438" s="50"/>
      <c r="EL438" s="50"/>
      <c r="EM438" s="50"/>
      <c r="EN438" s="50"/>
      <c r="EO438" s="50"/>
      <c r="EP438" s="50"/>
      <c r="EQ438" s="50"/>
      <c r="ER438" s="48"/>
      <c r="ES438" s="50"/>
    </row>
    <row r="439" spans="1:149" x14ac:dyDescent="0.15">
      <c r="A439" s="44" t="s">
        <v>804</v>
      </c>
      <c r="B439" s="44" t="s">
        <v>326</v>
      </c>
      <c r="C439" s="44" t="s">
        <v>549</v>
      </c>
      <c r="D439">
        <v>2</v>
      </c>
      <c r="E439" s="50">
        <v>100109</v>
      </c>
      <c r="F439" s="50">
        <v>3315</v>
      </c>
      <c r="G439" s="50">
        <v>3623</v>
      </c>
      <c r="H439" s="50">
        <v>3731</v>
      </c>
      <c r="I439" s="50">
        <v>4214</v>
      </c>
      <c r="J439" s="50">
        <v>5273</v>
      </c>
      <c r="K439" s="50">
        <v>5322</v>
      </c>
      <c r="L439" s="50">
        <v>5352</v>
      </c>
      <c r="M439" s="50">
        <v>5766</v>
      </c>
      <c r="N439" s="50">
        <v>6755</v>
      </c>
      <c r="O439" s="50">
        <v>7856</v>
      </c>
      <c r="P439" s="50">
        <v>6929</v>
      </c>
      <c r="Q439" s="50">
        <v>6011</v>
      </c>
      <c r="R439" s="50">
        <v>5219</v>
      </c>
      <c r="S439" s="50">
        <v>6142</v>
      </c>
      <c r="T439" s="50">
        <v>7201</v>
      </c>
      <c r="U439" s="50">
        <v>6706</v>
      </c>
      <c r="V439" s="50">
        <v>4924</v>
      </c>
      <c r="W439" s="50">
        <v>3403</v>
      </c>
      <c r="X439" s="50">
        <v>1699</v>
      </c>
      <c r="Y439" s="50">
        <v>571</v>
      </c>
      <c r="Z439" s="50">
        <v>92</v>
      </c>
      <c r="AA439" s="50">
        <v>5</v>
      </c>
      <c r="AB439" s="50">
        <v>0</v>
      </c>
      <c r="AC439" s="50">
        <v>97</v>
      </c>
      <c r="AD439" s="50">
        <v>10669</v>
      </c>
      <c r="AE439" s="50">
        <v>58697</v>
      </c>
      <c r="AF439" s="50">
        <v>30743</v>
      </c>
      <c r="AG439" s="50">
        <v>10.7</v>
      </c>
      <c r="AH439" s="50">
        <v>58.6</v>
      </c>
      <c r="AI439" s="50">
        <v>30.7</v>
      </c>
      <c r="AJ439" s="48">
        <v>48.3</v>
      </c>
      <c r="AK439" s="50">
        <v>0</v>
      </c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  <c r="DH439" s="50"/>
      <c r="DI439" s="50"/>
      <c r="DJ439" s="50"/>
      <c r="DK439" s="50"/>
      <c r="DL439" s="50"/>
      <c r="DM439" s="50"/>
      <c r="DN439" s="50"/>
      <c r="DO439" s="50"/>
      <c r="DP439" s="50"/>
      <c r="DQ439" s="50"/>
      <c r="DR439" s="50"/>
      <c r="DS439" s="50"/>
      <c r="DT439" s="50"/>
      <c r="DU439" s="50"/>
      <c r="DV439" s="50"/>
      <c r="DW439" s="50"/>
      <c r="DX439" s="50"/>
      <c r="DY439" s="50"/>
      <c r="DZ439" s="50"/>
      <c r="EA439" s="50"/>
      <c r="EB439" s="50"/>
      <c r="EC439" s="50"/>
      <c r="ED439" s="50"/>
      <c r="EE439" s="50"/>
      <c r="EF439" s="50"/>
      <c r="EG439" s="50"/>
      <c r="EH439" s="50"/>
      <c r="EI439" s="50"/>
      <c r="EJ439" s="50"/>
      <c r="EK439" s="50"/>
      <c r="EL439" s="50"/>
      <c r="EM439" s="50"/>
      <c r="EN439" s="50"/>
      <c r="EO439" s="50"/>
      <c r="EP439" s="50"/>
      <c r="EQ439" s="50"/>
      <c r="ER439" s="48"/>
      <c r="ES439" s="50"/>
    </row>
    <row r="440" spans="1:149" x14ac:dyDescent="0.15">
      <c r="A440" s="44" t="s">
        <v>805</v>
      </c>
      <c r="B440" s="44" t="s">
        <v>327</v>
      </c>
      <c r="C440" s="44" t="s">
        <v>550</v>
      </c>
      <c r="D440">
        <v>0</v>
      </c>
      <c r="E440" s="50">
        <v>37698</v>
      </c>
      <c r="F440" s="50">
        <v>1420</v>
      </c>
      <c r="G440" s="50">
        <v>1479</v>
      </c>
      <c r="H440" s="50">
        <v>1549</v>
      </c>
      <c r="I440" s="50">
        <v>1895</v>
      </c>
      <c r="J440" s="50">
        <v>2002</v>
      </c>
      <c r="K440" s="50">
        <v>1898</v>
      </c>
      <c r="L440" s="50">
        <v>2038</v>
      </c>
      <c r="M440" s="50">
        <v>2042</v>
      </c>
      <c r="N440" s="50">
        <v>2655</v>
      </c>
      <c r="O440" s="50">
        <v>3136</v>
      </c>
      <c r="P440" s="50">
        <v>2801</v>
      </c>
      <c r="Q440" s="50">
        <v>2451</v>
      </c>
      <c r="R440" s="50">
        <v>2000</v>
      </c>
      <c r="S440" s="50">
        <v>2210</v>
      </c>
      <c r="T440" s="50">
        <v>2623</v>
      </c>
      <c r="U440" s="50">
        <v>2299</v>
      </c>
      <c r="V440" s="50">
        <v>1644</v>
      </c>
      <c r="W440" s="50">
        <v>983</v>
      </c>
      <c r="X440" s="50">
        <v>424</v>
      </c>
      <c r="Y440" s="50">
        <v>127</v>
      </c>
      <c r="Z440" s="50">
        <v>18</v>
      </c>
      <c r="AA440" s="50">
        <v>4</v>
      </c>
      <c r="AB440" s="50">
        <v>0</v>
      </c>
      <c r="AC440" s="50">
        <v>22</v>
      </c>
      <c r="AD440" s="50">
        <v>4448</v>
      </c>
      <c r="AE440" s="50">
        <v>22918</v>
      </c>
      <c r="AF440" s="50">
        <v>10332</v>
      </c>
      <c r="AG440" s="50">
        <v>11.8</v>
      </c>
      <c r="AH440" s="50">
        <v>60.8</v>
      </c>
      <c r="AI440" s="50">
        <v>27.4</v>
      </c>
      <c r="AJ440" s="48">
        <v>46.5</v>
      </c>
      <c r="AK440" s="50">
        <v>107</v>
      </c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  <c r="DH440" s="50"/>
      <c r="DI440" s="50"/>
      <c r="DJ440" s="50"/>
      <c r="DK440" s="50"/>
      <c r="DL440" s="50"/>
      <c r="DM440" s="50"/>
      <c r="DN440" s="50"/>
      <c r="DO440" s="50"/>
      <c r="DP440" s="50"/>
      <c r="DQ440" s="50"/>
      <c r="DR440" s="50"/>
      <c r="DS440" s="50"/>
      <c r="DT440" s="50"/>
      <c r="DU440" s="50"/>
      <c r="DV440" s="50"/>
      <c r="DW440" s="50"/>
      <c r="DX440" s="50"/>
      <c r="DY440" s="50"/>
      <c r="DZ440" s="50"/>
      <c r="EA440" s="50"/>
      <c r="EB440" s="50"/>
      <c r="EC440" s="50"/>
      <c r="ED440" s="50"/>
      <c r="EE440" s="50"/>
      <c r="EF440" s="50"/>
      <c r="EG440" s="50"/>
      <c r="EH440" s="50"/>
      <c r="EI440" s="50"/>
      <c r="EJ440" s="50"/>
      <c r="EK440" s="50"/>
      <c r="EL440" s="50"/>
      <c r="EM440" s="50"/>
      <c r="EN440" s="50"/>
      <c r="EO440" s="50"/>
      <c r="EP440" s="50"/>
      <c r="EQ440" s="50"/>
      <c r="ER440" s="48"/>
      <c r="ES440" s="50"/>
    </row>
    <row r="441" spans="1:149" x14ac:dyDescent="0.15">
      <c r="A441" s="44" t="s">
        <v>805</v>
      </c>
      <c r="B441" s="44" t="s">
        <v>327</v>
      </c>
      <c r="C441" s="44" t="s">
        <v>550</v>
      </c>
      <c r="D441">
        <v>1</v>
      </c>
      <c r="E441" s="50">
        <v>17931</v>
      </c>
      <c r="F441" s="50">
        <v>769</v>
      </c>
      <c r="G441" s="50">
        <v>746</v>
      </c>
      <c r="H441" s="50">
        <v>781</v>
      </c>
      <c r="I441" s="50">
        <v>1013</v>
      </c>
      <c r="J441" s="50">
        <v>1048</v>
      </c>
      <c r="K441" s="50">
        <v>900</v>
      </c>
      <c r="L441" s="50">
        <v>986</v>
      </c>
      <c r="M441" s="50">
        <v>975</v>
      </c>
      <c r="N441" s="50">
        <v>1306</v>
      </c>
      <c r="O441" s="50">
        <v>1515</v>
      </c>
      <c r="P441" s="50">
        <v>1381</v>
      </c>
      <c r="Q441" s="50">
        <v>1196</v>
      </c>
      <c r="R441" s="50">
        <v>967</v>
      </c>
      <c r="S441" s="50">
        <v>1011</v>
      </c>
      <c r="T441" s="50">
        <v>1170</v>
      </c>
      <c r="U441" s="50">
        <v>981</v>
      </c>
      <c r="V441" s="50">
        <v>691</v>
      </c>
      <c r="W441" s="50">
        <v>356</v>
      </c>
      <c r="X441" s="50">
        <v>116</v>
      </c>
      <c r="Y441" s="50">
        <v>20</v>
      </c>
      <c r="Z441" s="50">
        <v>3</v>
      </c>
      <c r="AA441" s="50">
        <v>0</v>
      </c>
      <c r="AB441" s="50">
        <v>0</v>
      </c>
      <c r="AC441" s="50">
        <v>3</v>
      </c>
      <c r="AD441" s="50">
        <v>2296</v>
      </c>
      <c r="AE441" s="50">
        <v>11287</v>
      </c>
      <c r="AF441" s="50">
        <v>4348</v>
      </c>
      <c r="AG441" s="50">
        <v>12.8</v>
      </c>
      <c r="AH441" s="50">
        <v>62.9</v>
      </c>
      <c r="AI441" s="50">
        <v>24.2</v>
      </c>
      <c r="AJ441" s="48">
        <v>44.7</v>
      </c>
      <c r="AK441" s="50">
        <v>0</v>
      </c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  <c r="DH441" s="50"/>
      <c r="DI441" s="50"/>
      <c r="DJ441" s="50"/>
      <c r="DK441" s="50"/>
      <c r="DL441" s="50"/>
      <c r="DM441" s="50"/>
      <c r="DN441" s="50"/>
      <c r="DO441" s="50"/>
      <c r="DP441" s="50"/>
      <c r="DQ441" s="50"/>
      <c r="DR441" s="50"/>
      <c r="DS441" s="50"/>
      <c r="DT441" s="50"/>
      <c r="DU441" s="50"/>
      <c r="DV441" s="50"/>
      <c r="DW441" s="50"/>
      <c r="DX441" s="50"/>
      <c r="DY441" s="50"/>
      <c r="DZ441" s="50"/>
      <c r="EA441" s="50"/>
      <c r="EB441" s="50"/>
      <c r="EC441" s="50"/>
      <c r="ED441" s="50"/>
      <c r="EE441" s="50"/>
      <c r="EF441" s="50"/>
      <c r="EG441" s="50"/>
      <c r="EH441" s="50"/>
      <c r="EI441" s="50"/>
      <c r="EJ441" s="50"/>
      <c r="EK441" s="50"/>
      <c r="EL441" s="50"/>
      <c r="EM441" s="50"/>
      <c r="EN441" s="50"/>
      <c r="EO441" s="50"/>
      <c r="EP441" s="50"/>
      <c r="EQ441" s="50"/>
      <c r="ER441" s="48"/>
      <c r="ES441" s="50"/>
    </row>
    <row r="442" spans="1:149" x14ac:dyDescent="0.15">
      <c r="A442" s="44" t="s">
        <v>805</v>
      </c>
      <c r="B442" s="44" t="s">
        <v>327</v>
      </c>
      <c r="C442" s="44" t="s">
        <v>550</v>
      </c>
      <c r="D442">
        <v>2</v>
      </c>
      <c r="E442" s="50">
        <v>19767</v>
      </c>
      <c r="F442" s="50">
        <v>651</v>
      </c>
      <c r="G442" s="50">
        <v>733</v>
      </c>
      <c r="H442" s="50">
        <v>768</v>
      </c>
      <c r="I442" s="50">
        <v>882</v>
      </c>
      <c r="J442" s="50">
        <v>954</v>
      </c>
      <c r="K442" s="50">
        <v>998</v>
      </c>
      <c r="L442" s="50">
        <v>1052</v>
      </c>
      <c r="M442" s="50">
        <v>1067</v>
      </c>
      <c r="N442" s="50">
        <v>1349</v>
      </c>
      <c r="O442" s="50">
        <v>1621</v>
      </c>
      <c r="P442" s="50">
        <v>1420</v>
      </c>
      <c r="Q442" s="50">
        <v>1255</v>
      </c>
      <c r="R442" s="50">
        <v>1033</v>
      </c>
      <c r="S442" s="50">
        <v>1199</v>
      </c>
      <c r="T442" s="50">
        <v>1453</v>
      </c>
      <c r="U442" s="50">
        <v>1318</v>
      </c>
      <c r="V442" s="50">
        <v>953</v>
      </c>
      <c r="W442" s="50">
        <v>627</v>
      </c>
      <c r="X442" s="50">
        <v>308</v>
      </c>
      <c r="Y442" s="50">
        <v>107</v>
      </c>
      <c r="Z442" s="50">
        <v>15</v>
      </c>
      <c r="AA442" s="50">
        <v>4</v>
      </c>
      <c r="AB442" s="50">
        <v>0</v>
      </c>
      <c r="AC442" s="50">
        <v>19</v>
      </c>
      <c r="AD442" s="50">
        <v>2152</v>
      </c>
      <c r="AE442" s="50">
        <v>11631</v>
      </c>
      <c r="AF442" s="50">
        <v>5984</v>
      </c>
      <c r="AG442" s="50">
        <v>10.9</v>
      </c>
      <c r="AH442" s="50">
        <v>58.8</v>
      </c>
      <c r="AI442" s="50">
        <v>30.3</v>
      </c>
      <c r="AJ442" s="48">
        <v>48.2</v>
      </c>
      <c r="AK442" s="50">
        <v>0</v>
      </c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  <c r="DH442" s="50"/>
      <c r="DI442" s="50"/>
      <c r="DJ442" s="50"/>
      <c r="DK442" s="50"/>
      <c r="DL442" s="50"/>
      <c r="DM442" s="50"/>
      <c r="DN442" s="50"/>
      <c r="DO442" s="50"/>
      <c r="DP442" s="50"/>
      <c r="DQ442" s="50"/>
      <c r="DR442" s="50"/>
      <c r="DS442" s="50"/>
      <c r="DT442" s="50"/>
      <c r="DU442" s="50"/>
      <c r="DV442" s="50"/>
      <c r="DW442" s="50"/>
      <c r="DX442" s="50"/>
      <c r="DY442" s="50"/>
      <c r="DZ442" s="50"/>
      <c r="EA442" s="50"/>
      <c r="EB442" s="50"/>
      <c r="EC442" s="50"/>
      <c r="ED442" s="50"/>
      <c r="EE442" s="50"/>
      <c r="EF442" s="50"/>
      <c r="EG442" s="50"/>
      <c r="EH442" s="50"/>
      <c r="EI442" s="50"/>
      <c r="EJ442" s="50"/>
      <c r="EK442" s="50"/>
      <c r="EL442" s="50"/>
      <c r="EM442" s="50"/>
      <c r="EN442" s="50"/>
      <c r="EO442" s="50"/>
      <c r="EP442" s="50"/>
      <c r="EQ442" s="50"/>
      <c r="ER442" s="48"/>
      <c r="ES442" s="50"/>
    </row>
    <row r="443" spans="1:149" x14ac:dyDescent="0.15">
      <c r="A443" s="44" t="s">
        <v>806</v>
      </c>
      <c r="B443" s="44" t="s">
        <v>328</v>
      </c>
      <c r="C443" s="44" t="s">
        <v>551</v>
      </c>
      <c r="D443">
        <v>0</v>
      </c>
      <c r="E443" s="50">
        <v>7357</v>
      </c>
      <c r="F443" s="50">
        <v>315</v>
      </c>
      <c r="G443" s="50">
        <v>287</v>
      </c>
      <c r="H443" s="50">
        <v>262</v>
      </c>
      <c r="I443" s="50">
        <v>303</v>
      </c>
      <c r="J443" s="50">
        <v>366</v>
      </c>
      <c r="K443" s="50">
        <v>430</v>
      </c>
      <c r="L443" s="50">
        <v>513</v>
      </c>
      <c r="M443" s="50">
        <v>499</v>
      </c>
      <c r="N443" s="50">
        <v>517</v>
      </c>
      <c r="O443" s="50">
        <v>508</v>
      </c>
      <c r="P443" s="50">
        <v>443</v>
      </c>
      <c r="Q443" s="50">
        <v>424</v>
      </c>
      <c r="R443" s="50">
        <v>363</v>
      </c>
      <c r="S443" s="50">
        <v>452</v>
      </c>
      <c r="T443" s="50">
        <v>519</v>
      </c>
      <c r="U443" s="50">
        <v>480</v>
      </c>
      <c r="V443" s="50">
        <v>333</v>
      </c>
      <c r="W443" s="50">
        <v>225</v>
      </c>
      <c r="X443" s="50">
        <v>93</v>
      </c>
      <c r="Y443" s="50">
        <v>21</v>
      </c>
      <c r="Z443" s="50">
        <v>4</v>
      </c>
      <c r="AA443" s="50">
        <v>0</v>
      </c>
      <c r="AB443" s="50">
        <v>0</v>
      </c>
      <c r="AC443" s="50">
        <v>4</v>
      </c>
      <c r="AD443" s="50">
        <v>864</v>
      </c>
      <c r="AE443" s="50">
        <v>4366</v>
      </c>
      <c r="AF443" s="50">
        <v>2127</v>
      </c>
      <c r="AG443" s="50">
        <v>11.7</v>
      </c>
      <c r="AH443" s="50">
        <v>59.3</v>
      </c>
      <c r="AI443" s="50">
        <v>28.9</v>
      </c>
      <c r="AJ443" s="48">
        <v>46.6</v>
      </c>
      <c r="AK443" s="50">
        <v>103</v>
      </c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  <c r="DH443" s="50"/>
      <c r="DI443" s="50"/>
      <c r="DJ443" s="50"/>
      <c r="DK443" s="50"/>
      <c r="DL443" s="50"/>
      <c r="DM443" s="50"/>
      <c r="DN443" s="50"/>
      <c r="DO443" s="50"/>
      <c r="DP443" s="50"/>
      <c r="DQ443" s="50"/>
      <c r="DR443" s="50"/>
      <c r="DS443" s="50"/>
      <c r="DT443" s="50"/>
      <c r="DU443" s="50"/>
      <c r="DV443" s="50"/>
      <c r="DW443" s="50"/>
      <c r="DX443" s="50"/>
      <c r="DY443" s="50"/>
      <c r="DZ443" s="50"/>
      <c r="EA443" s="50"/>
      <c r="EB443" s="50"/>
      <c r="EC443" s="50"/>
      <c r="ED443" s="50"/>
      <c r="EE443" s="50"/>
      <c r="EF443" s="50"/>
      <c r="EG443" s="50"/>
      <c r="EH443" s="50"/>
      <c r="EI443" s="50"/>
      <c r="EJ443" s="50"/>
      <c r="EK443" s="50"/>
      <c r="EL443" s="50"/>
      <c r="EM443" s="50"/>
      <c r="EN443" s="50"/>
      <c r="EO443" s="50"/>
      <c r="EP443" s="50"/>
      <c r="EQ443" s="50"/>
      <c r="ER443" s="48"/>
      <c r="ES443" s="50"/>
    </row>
    <row r="444" spans="1:149" x14ac:dyDescent="0.15">
      <c r="A444" s="44" t="s">
        <v>806</v>
      </c>
      <c r="B444" s="44" t="s">
        <v>328</v>
      </c>
      <c r="C444" s="44" t="s">
        <v>551</v>
      </c>
      <c r="D444">
        <v>1</v>
      </c>
      <c r="E444" s="50">
        <v>3471</v>
      </c>
      <c r="F444" s="50">
        <v>176</v>
      </c>
      <c r="G444" s="50">
        <v>135</v>
      </c>
      <c r="H444" s="50">
        <v>147</v>
      </c>
      <c r="I444" s="50">
        <v>162</v>
      </c>
      <c r="J444" s="50">
        <v>193</v>
      </c>
      <c r="K444" s="50">
        <v>187</v>
      </c>
      <c r="L444" s="50">
        <v>256</v>
      </c>
      <c r="M444" s="50">
        <v>241</v>
      </c>
      <c r="N444" s="50">
        <v>256</v>
      </c>
      <c r="O444" s="50">
        <v>253</v>
      </c>
      <c r="P444" s="50">
        <v>202</v>
      </c>
      <c r="Q444" s="50">
        <v>209</v>
      </c>
      <c r="R444" s="50">
        <v>173</v>
      </c>
      <c r="S444" s="50">
        <v>215</v>
      </c>
      <c r="T444" s="50">
        <v>238</v>
      </c>
      <c r="U444" s="50">
        <v>197</v>
      </c>
      <c r="V444" s="50">
        <v>131</v>
      </c>
      <c r="W444" s="50">
        <v>78</v>
      </c>
      <c r="X444" s="50">
        <v>19</v>
      </c>
      <c r="Y444" s="50">
        <v>2</v>
      </c>
      <c r="Z444" s="50">
        <v>1</v>
      </c>
      <c r="AA444" s="50">
        <v>0</v>
      </c>
      <c r="AB444" s="50">
        <v>0</v>
      </c>
      <c r="AC444" s="50">
        <v>1</v>
      </c>
      <c r="AD444" s="50">
        <v>458</v>
      </c>
      <c r="AE444" s="50">
        <v>2132</v>
      </c>
      <c r="AF444" s="50">
        <v>881</v>
      </c>
      <c r="AG444" s="50">
        <v>13.2</v>
      </c>
      <c r="AH444" s="50">
        <v>61.4</v>
      </c>
      <c r="AI444" s="50">
        <v>25.4</v>
      </c>
      <c r="AJ444" s="48">
        <v>44.4</v>
      </c>
      <c r="AK444" s="50">
        <v>0</v>
      </c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  <c r="DH444" s="50"/>
      <c r="DI444" s="50"/>
      <c r="DJ444" s="50"/>
      <c r="DK444" s="50"/>
      <c r="DL444" s="50"/>
      <c r="DM444" s="50"/>
      <c r="DN444" s="50"/>
      <c r="DO444" s="50"/>
      <c r="DP444" s="50"/>
      <c r="DQ444" s="50"/>
      <c r="DR444" s="50"/>
      <c r="DS444" s="50"/>
      <c r="DT444" s="50"/>
      <c r="DU444" s="50"/>
      <c r="DV444" s="50"/>
      <c r="DW444" s="50"/>
      <c r="DX444" s="50"/>
      <c r="DY444" s="50"/>
      <c r="DZ444" s="50"/>
      <c r="EA444" s="50"/>
      <c r="EB444" s="50"/>
      <c r="EC444" s="50"/>
      <c r="ED444" s="50"/>
      <c r="EE444" s="50"/>
      <c r="EF444" s="50"/>
      <c r="EG444" s="50"/>
      <c r="EH444" s="50"/>
      <c r="EI444" s="50"/>
      <c r="EJ444" s="50"/>
      <c r="EK444" s="50"/>
      <c r="EL444" s="50"/>
      <c r="EM444" s="50"/>
      <c r="EN444" s="50"/>
      <c r="EO444" s="50"/>
      <c r="EP444" s="50"/>
      <c r="EQ444" s="50"/>
      <c r="ER444" s="48"/>
      <c r="ES444" s="50"/>
    </row>
    <row r="445" spans="1:149" x14ac:dyDescent="0.15">
      <c r="A445" s="44" t="s">
        <v>806</v>
      </c>
      <c r="B445" s="44" t="s">
        <v>328</v>
      </c>
      <c r="C445" s="44" t="s">
        <v>551</v>
      </c>
      <c r="D445">
        <v>2</v>
      </c>
      <c r="E445" s="50">
        <v>3886</v>
      </c>
      <c r="F445" s="50">
        <v>139</v>
      </c>
      <c r="G445" s="50">
        <v>152</v>
      </c>
      <c r="H445" s="50">
        <v>115</v>
      </c>
      <c r="I445" s="50">
        <v>141</v>
      </c>
      <c r="J445" s="50">
        <v>173</v>
      </c>
      <c r="K445" s="50">
        <v>243</v>
      </c>
      <c r="L445" s="50">
        <v>257</v>
      </c>
      <c r="M445" s="50">
        <v>258</v>
      </c>
      <c r="N445" s="50">
        <v>261</v>
      </c>
      <c r="O445" s="50">
        <v>255</v>
      </c>
      <c r="P445" s="50">
        <v>241</v>
      </c>
      <c r="Q445" s="50">
        <v>215</v>
      </c>
      <c r="R445" s="50">
        <v>190</v>
      </c>
      <c r="S445" s="50">
        <v>237</v>
      </c>
      <c r="T445" s="50">
        <v>281</v>
      </c>
      <c r="U445" s="50">
        <v>283</v>
      </c>
      <c r="V445" s="50">
        <v>202</v>
      </c>
      <c r="W445" s="50">
        <v>147</v>
      </c>
      <c r="X445" s="50">
        <v>74</v>
      </c>
      <c r="Y445" s="50">
        <v>19</v>
      </c>
      <c r="Z445" s="50">
        <v>3</v>
      </c>
      <c r="AA445" s="50">
        <v>0</v>
      </c>
      <c r="AB445" s="50">
        <v>0</v>
      </c>
      <c r="AC445" s="50">
        <v>3</v>
      </c>
      <c r="AD445" s="50">
        <v>406</v>
      </c>
      <c r="AE445" s="50">
        <v>2234</v>
      </c>
      <c r="AF445" s="50">
        <v>1246</v>
      </c>
      <c r="AG445" s="50">
        <v>10.4</v>
      </c>
      <c r="AH445" s="50">
        <v>57.5</v>
      </c>
      <c r="AI445" s="50">
        <v>32.1</v>
      </c>
      <c r="AJ445" s="48">
        <v>48.6</v>
      </c>
      <c r="AK445" s="50">
        <v>0</v>
      </c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  <c r="DH445" s="50"/>
      <c r="DI445" s="50"/>
      <c r="DJ445" s="50"/>
      <c r="DK445" s="50"/>
      <c r="DL445" s="50"/>
      <c r="DM445" s="50"/>
      <c r="DN445" s="50"/>
      <c r="DO445" s="50"/>
      <c r="DP445" s="50"/>
      <c r="DQ445" s="50"/>
      <c r="DR445" s="50"/>
      <c r="DS445" s="50"/>
      <c r="DT445" s="50"/>
      <c r="DU445" s="50"/>
      <c r="DV445" s="50"/>
      <c r="DW445" s="50"/>
      <c r="DX445" s="50"/>
      <c r="DY445" s="50"/>
      <c r="DZ445" s="50"/>
      <c r="EA445" s="50"/>
      <c r="EB445" s="50"/>
      <c r="EC445" s="50"/>
      <c r="ED445" s="50"/>
      <c r="EE445" s="50"/>
      <c r="EF445" s="50"/>
      <c r="EG445" s="50"/>
      <c r="EH445" s="50"/>
      <c r="EI445" s="50"/>
      <c r="EJ445" s="50"/>
      <c r="EK445" s="50"/>
      <c r="EL445" s="50"/>
      <c r="EM445" s="50"/>
      <c r="EN445" s="50"/>
      <c r="EO445" s="50"/>
      <c r="EP445" s="50"/>
      <c r="EQ445" s="50"/>
      <c r="ER445" s="48"/>
      <c r="ES445" s="50"/>
    </row>
    <row r="446" spans="1:149" x14ac:dyDescent="0.15">
      <c r="A446" s="44" t="s">
        <v>807</v>
      </c>
      <c r="B446" s="44" t="s">
        <v>329</v>
      </c>
      <c r="C446" s="44" t="s">
        <v>552</v>
      </c>
      <c r="D446">
        <v>0</v>
      </c>
      <c r="E446" s="50">
        <v>13869</v>
      </c>
      <c r="F446" s="50">
        <v>418</v>
      </c>
      <c r="G446" s="50">
        <v>547</v>
      </c>
      <c r="H446" s="50">
        <v>608</v>
      </c>
      <c r="I446" s="50">
        <v>728</v>
      </c>
      <c r="J446" s="50">
        <v>714</v>
      </c>
      <c r="K446" s="50">
        <v>649</v>
      </c>
      <c r="L446" s="50">
        <v>659</v>
      </c>
      <c r="M446" s="50">
        <v>690</v>
      </c>
      <c r="N446" s="50">
        <v>934</v>
      </c>
      <c r="O446" s="50">
        <v>1174</v>
      </c>
      <c r="P446" s="50">
        <v>1010</v>
      </c>
      <c r="Q446" s="50">
        <v>877</v>
      </c>
      <c r="R446" s="50">
        <v>765</v>
      </c>
      <c r="S446" s="50">
        <v>881</v>
      </c>
      <c r="T446" s="50">
        <v>1033</v>
      </c>
      <c r="U446" s="50">
        <v>941</v>
      </c>
      <c r="V446" s="50">
        <v>620</v>
      </c>
      <c r="W446" s="50">
        <v>408</v>
      </c>
      <c r="X446" s="50">
        <v>147</v>
      </c>
      <c r="Y446" s="50">
        <v>53</v>
      </c>
      <c r="Z446" s="50">
        <v>13</v>
      </c>
      <c r="AA446" s="50">
        <v>0</v>
      </c>
      <c r="AB446" s="50">
        <v>0</v>
      </c>
      <c r="AC446" s="50">
        <v>13</v>
      </c>
      <c r="AD446" s="50">
        <v>1573</v>
      </c>
      <c r="AE446" s="50">
        <v>8200</v>
      </c>
      <c r="AF446" s="50">
        <v>4096</v>
      </c>
      <c r="AG446" s="50">
        <v>11.3</v>
      </c>
      <c r="AH446" s="50">
        <v>59.1</v>
      </c>
      <c r="AI446" s="50">
        <v>29.5</v>
      </c>
      <c r="AJ446" s="48">
        <v>47.6</v>
      </c>
      <c r="AK446" s="50">
        <v>104</v>
      </c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  <c r="DH446" s="50"/>
      <c r="DI446" s="50"/>
      <c r="DJ446" s="50"/>
      <c r="DK446" s="50"/>
      <c r="DL446" s="50"/>
      <c r="DM446" s="50"/>
      <c r="DN446" s="50"/>
      <c r="DO446" s="50"/>
      <c r="DP446" s="50"/>
      <c r="DQ446" s="50"/>
      <c r="DR446" s="50"/>
      <c r="DS446" s="50"/>
      <c r="DT446" s="50"/>
      <c r="DU446" s="50"/>
      <c r="DV446" s="50"/>
      <c r="DW446" s="50"/>
      <c r="DX446" s="50"/>
      <c r="DY446" s="50"/>
      <c r="DZ446" s="50"/>
      <c r="EA446" s="50"/>
      <c r="EB446" s="50"/>
      <c r="EC446" s="50"/>
      <c r="ED446" s="50"/>
      <c r="EE446" s="50"/>
      <c r="EF446" s="50"/>
      <c r="EG446" s="50"/>
      <c r="EH446" s="50"/>
      <c r="EI446" s="50"/>
      <c r="EJ446" s="50"/>
      <c r="EK446" s="50"/>
      <c r="EL446" s="50"/>
      <c r="EM446" s="50"/>
      <c r="EN446" s="50"/>
      <c r="EO446" s="50"/>
      <c r="EP446" s="50"/>
      <c r="EQ446" s="50"/>
      <c r="ER446" s="48"/>
      <c r="ES446" s="50"/>
    </row>
    <row r="447" spans="1:149" x14ac:dyDescent="0.15">
      <c r="A447" s="44" t="s">
        <v>807</v>
      </c>
      <c r="B447" s="44" t="s">
        <v>329</v>
      </c>
      <c r="C447" s="44" t="s">
        <v>552</v>
      </c>
      <c r="D447">
        <v>1</v>
      </c>
      <c r="E447" s="50">
        <v>6643</v>
      </c>
      <c r="F447" s="50">
        <v>218</v>
      </c>
      <c r="G447" s="50">
        <v>300</v>
      </c>
      <c r="H447" s="50">
        <v>289</v>
      </c>
      <c r="I447" s="50">
        <v>389</v>
      </c>
      <c r="J447" s="50">
        <v>354</v>
      </c>
      <c r="K447" s="50">
        <v>326</v>
      </c>
      <c r="L447" s="50">
        <v>344</v>
      </c>
      <c r="M447" s="50">
        <v>358</v>
      </c>
      <c r="N447" s="50">
        <v>453</v>
      </c>
      <c r="O447" s="50">
        <v>590</v>
      </c>
      <c r="P447" s="50">
        <v>514</v>
      </c>
      <c r="Q447" s="50">
        <v>405</v>
      </c>
      <c r="R447" s="50">
        <v>356</v>
      </c>
      <c r="S447" s="50">
        <v>416</v>
      </c>
      <c r="T447" s="50">
        <v>472</v>
      </c>
      <c r="U447" s="50">
        <v>382</v>
      </c>
      <c r="V447" s="50">
        <v>272</v>
      </c>
      <c r="W447" s="50">
        <v>151</v>
      </c>
      <c r="X447" s="50">
        <v>40</v>
      </c>
      <c r="Y447" s="50">
        <v>12</v>
      </c>
      <c r="Z447" s="50">
        <v>2</v>
      </c>
      <c r="AA447" s="50">
        <v>0</v>
      </c>
      <c r="AB447" s="50">
        <v>0</v>
      </c>
      <c r="AC447" s="50">
        <v>2</v>
      </c>
      <c r="AD447" s="50">
        <v>807</v>
      </c>
      <c r="AE447" s="50">
        <v>4089</v>
      </c>
      <c r="AF447" s="50">
        <v>1747</v>
      </c>
      <c r="AG447" s="50">
        <v>12.1</v>
      </c>
      <c r="AH447" s="50">
        <v>61.6</v>
      </c>
      <c r="AI447" s="50">
        <v>26.3</v>
      </c>
      <c r="AJ447" s="48">
        <v>45.7</v>
      </c>
      <c r="AK447" s="50">
        <v>0</v>
      </c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  <c r="DL447" s="50"/>
      <c r="DM447" s="50"/>
      <c r="DN447" s="50"/>
      <c r="DO447" s="50"/>
      <c r="DP447" s="50"/>
      <c r="DQ447" s="50"/>
      <c r="DR447" s="50"/>
      <c r="DS447" s="50"/>
      <c r="DT447" s="50"/>
      <c r="DU447" s="50"/>
      <c r="DV447" s="50"/>
      <c r="DW447" s="50"/>
      <c r="DX447" s="50"/>
      <c r="DY447" s="50"/>
      <c r="DZ447" s="50"/>
      <c r="EA447" s="50"/>
      <c r="EB447" s="50"/>
      <c r="EC447" s="50"/>
      <c r="ED447" s="50"/>
      <c r="EE447" s="50"/>
      <c r="EF447" s="50"/>
      <c r="EG447" s="50"/>
      <c r="EH447" s="50"/>
      <c r="EI447" s="50"/>
      <c r="EJ447" s="50"/>
      <c r="EK447" s="50"/>
      <c r="EL447" s="50"/>
      <c r="EM447" s="50"/>
      <c r="EN447" s="50"/>
      <c r="EO447" s="50"/>
      <c r="EP447" s="50"/>
      <c r="EQ447" s="50"/>
      <c r="ER447" s="48"/>
      <c r="ES447" s="50"/>
    </row>
    <row r="448" spans="1:149" x14ac:dyDescent="0.15">
      <c r="A448" s="44" t="s">
        <v>807</v>
      </c>
      <c r="B448" s="44" t="s">
        <v>329</v>
      </c>
      <c r="C448" s="44" t="s">
        <v>552</v>
      </c>
      <c r="D448">
        <v>2</v>
      </c>
      <c r="E448" s="50">
        <v>7226</v>
      </c>
      <c r="F448" s="50">
        <v>200</v>
      </c>
      <c r="G448" s="50">
        <v>247</v>
      </c>
      <c r="H448" s="50">
        <v>319</v>
      </c>
      <c r="I448" s="50">
        <v>339</v>
      </c>
      <c r="J448" s="50">
        <v>360</v>
      </c>
      <c r="K448" s="50">
        <v>323</v>
      </c>
      <c r="L448" s="50">
        <v>315</v>
      </c>
      <c r="M448" s="50">
        <v>332</v>
      </c>
      <c r="N448" s="50">
        <v>481</v>
      </c>
      <c r="O448" s="50">
        <v>584</v>
      </c>
      <c r="P448" s="50">
        <v>496</v>
      </c>
      <c r="Q448" s="50">
        <v>472</v>
      </c>
      <c r="R448" s="50">
        <v>409</v>
      </c>
      <c r="S448" s="50">
        <v>465</v>
      </c>
      <c r="T448" s="50">
        <v>561</v>
      </c>
      <c r="U448" s="50">
        <v>559</v>
      </c>
      <c r="V448" s="50">
        <v>348</v>
      </c>
      <c r="W448" s="50">
        <v>257</v>
      </c>
      <c r="X448" s="50">
        <v>107</v>
      </c>
      <c r="Y448" s="50">
        <v>41</v>
      </c>
      <c r="Z448" s="50">
        <v>11</v>
      </c>
      <c r="AA448" s="50">
        <v>0</v>
      </c>
      <c r="AB448" s="50">
        <v>0</v>
      </c>
      <c r="AC448" s="50">
        <v>11</v>
      </c>
      <c r="AD448" s="50">
        <v>766</v>
      </c>
      <c r="AE448" s="50">
        <v>4111</v>
      </c>
      <c r="AF448" s="50">
        <v>2349</v>
      </c>
      <c r="AG448" s="50">
        <v>10.6</v>
      </c>
      <c r="AH448" s="50">
        <v>56.9</v>
      </c>
      <c r="AI448" s="50">
        <v>32.5</v>
      </c>
      <c r="AJ448" s="48">
        <v>49.4</v>
      </c>
      <c r="AK448" s="50">
        <v>0</v>
      </c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  <c r="DH448" s="50"/>
      <c r="DI448" s="50"/>
      <c r="DJ448" s="50"/>
      <c r="DK448" s="50"/>
      <c r="DL448" s="50"/>
      <c r="DM448" s="50"/>
      <c r="DN448" s="50"/>
      <c r="DO448" s="50"/>
      <c r="DP448" s="50"/>
      <c r="DQ448" s="50"/>
      <c r="DR448" s="50"/>
      <c r="DS448" s="50"/>
      <c r="DT448" s="50"/>
      <c r="DU448" s="50"/>
      <c r="DV448" s="50"/>
      <c r="DW448" s="50"/>
      <c r="DX448" s="50"/>
      <c r="DY448" s="50"/>
      <c r="DZ448" s="50"/>
      <c r="EA448" s="50"/>
      <c r="EB448" s="50"/>
      <c r="EC448" s="50"/>
      <c r="ED448" s="50"/>
      <c r="EE448" s="50"/>
      <c r="EF448" s="50"/>
      <c r="EG448" s="50"/>
      <c r="EH448" s="50"/>
      <c r="EI448" s="50"/>
      <c r="EJ448" s="50"/>
      <c r="EK448" s="50"/>
      <c r="EL448" s="50"/>
      <c r="EM448" s="50"/>
      <c r="EN448" s="50"/>
      <c r="EO448" s="50"/>
      <c r="EP448" s="50"/>
      <c r="EQ448" s="50"/>
      <c r="ER448" s="48"/>
      <c r="ES448" s="50"/>
    </row>
    <row r="449" spans="1:149" x14ac:dyDescent="0.15">
      <c r="A449" s="44" t="s">
        <v>808</v>
      </c>
      <c r="B449" s="44" t="s">
        <v>330</v>
      </c>
      <c r="C449" s="44" t="s">
        <v>553</v>
      </c>
      <c r="D449">
        <v>0</v>
      </c>
      <c r="E449" s="50">
        <v>13010</v>
      </c>
      <c r="F449" s="50">
        <v>576</v>
      </c>
      <c r="G449" s="50">
        <v>562</v>
      </c>
      <c r="H449" s="50">
        <v>505</v>
      </c>
      <c r="I449" s="50">
        <v>553</v>
      </c>
      <c r="J449" s="50">
        <v>922</v>
      </c>
      <c r="K449" s="50">
        <v>857</v>
      </c>
      <c r="L449" s="50">
        <v>883</v>
      </c>
      <c r="M449" s="50">
        <v>987</v>
      </c>
      <c r="N449" s="50">
        <v>1059</v>
      </c>
      <c r="O449" s="50">
        <v>1033</v>
      </c>
      <c r="P449" s="50">
        <v>853</v>
      </c>
      <c r="Q449" s="50">
        <v>698</v>
      </c>
      <c r="R449" s="50">
        <v>602</v>
      </c>
      <c r="S449" s="50">
        <v>682</v>
      </c>
      <c r="T449" s="50">
        <v>702</v>
      </c>
      <c r="U449" s="50">
        <v>612</v>
      </c>
      <c r="V449" s="50">
        <v>486</v>
      </c>
      <c r="W449" s="50">
        <v>261</v>
      </c>
      <c r="X449" s="50">
        <v>126</v>
      </c>
      <c r="Y449" s="50">
        <v>46</v>
      </c>
      <c r="Z449" s="50">
        <v>5</v>
      </c>
      <c r="AA449" s="50">
        <v>0</v>
      </c>
      <c r="AB449" s="50">
        <v>0</v>
      </c>
      <c r="AC449" s="50">
        <v>5</v>
      </c>
      <c r="AD449" s="50">
        <v>1643</v>
      </c>
      <c r="AE449" s="50">
        <v>8447</v>
      </c>
      <c r="AF449" s="50">
        <v>2920</v>
      </c>
      <c r="AG449" s="50">
        <v>12.6</v>
      </c>
      <c r="AH449" s="50">
        <v>64.900000000000006</v>
      </c>
      <c r="AI449" s="50">
        <v>22.4</v>
      </c>
      <c r="AJ449" s="48">
        <v>43.5</v>
      </c>
      <c r="AK449" s="50">
        <v>102</v>
      </c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  <c r="DH449" s="50"/>
      <c r="DI449" s="50"/>
      <c r="DJ449" s="50"/>
      <c r="DK449" s="50"/>
      <c r="DL449" s="50"/>
      <c r="DM449" s="50"/>
      <c r="DN449" s="50"/>
      <c r="DO449" s="50"/>
      <c r="DP449" s="50"/>
      <c r="DQ449" s="50"/>
      <c r="DR449" s="50"/>
      <c r="DS449" s="50"/>
      <c r="DT449" s="50"/>
      <c r="DU449" s="50"/>
      <c r="DV449" s="50"/>
      <c r="DW449" s="50"/>
      <c r="DX449" s="50"/>
      <c r="DY449" s="50"/>
      <c r="DZ449" s="50"/>
      <c r="EA449" s="50"/>
      <c r="EB449" s="50"/>
      <c r="EC449" s="50"/>
      <c r="ED449" s="50"/>
      <c r="EE449" s="50"/>
      <c r="EF449" s="50"/>
      <c r="EG449" s="50"/>
      <c r="EH449" s="50"/>
      <c r="EI449" s="50"/>
      <c r="EJ449" s="50"/>
      <c r="EK449" s="50"/>
      <c r="EL449" s="50"/>
      <c r="EM449" s="50"/>
      <c r="EN449" s="50"/>
      <c r="EO449" s="50"/>
      <c r="EP449" s="50"/>
      <c r="EQ449" s="50"/>
      <c r="ER449" s="48"/>
      <c r="ES449" s="50"/>
    </row>
    <row r="450" spans="1:149" x14ac:dyDescent="0.15">
      <c r="A450" s="44" t="s">
        <v>808</v>
      </c>
      <c r="B450" s="44" t="s">
        <v>330</v>
      </c>
      <c r="C450" s="44" t="s">
        <v>553</v>
      </c>
      <c r="D450">
        <v>1</v>
      </c>
      <c r="E450" s="50">
        <v>6109</v>
      </c>
      <c r="F450" s="50">
        <v>315</v>
      </c>
      <c r="G450" s="50">
        <v>295</v>
      </c>
      <c r="H450" s="50">
        <v>264</v>
      </c>
      <c r="I450" s="50">
        <v>259</v>
      </c>
      <c r="J450" s="50">
        <v>407</v>
      </c>
      <c r="K450" s="50">
        <v>398</v>
      </c>
      <c r="L450" s="50">
        <v>425</v>
      </c>
      <c r="M450" s="50">
        <v>474</v>
      </c>
      <c r="N450" s="50">
        <v>518</v>
      </c>
      <c r="O450" s="50">
        <v>521</v>
      </c>
      <c r="P450" s="50">
        <v>414</v>
      </c>
      <c r="Q450" s="50">
        <v>336</v>
      </c>
      <c r="R450" s="50">
        <v>294</v>
      </c>
      <c r="S450" s="50">
        <v>322</v>
      </c>
      <c r="T450" s="50">
        <v>308</v>
      </c>
      <c r="U450" s="50">
        <v>242</v>
      </c>
      <c r="V450" s="50">
        <v>190</v>
      </c>
      <c r="W450" s="50">
        <v>84</v>
      </c>
      <c r="X450" s="50">
        <v>38</v>
      </c>
      <c r="Y450" s="50">
        <v>3</v>
      </c>
      <c r="Z450" s="50">
        <v>2</v>
      </c>
      <c r="AA450" s="50">
        <v>0</v>
      </c>
      <c r="AB450" s="50">
        <v>0</v>
      </c>
      <c r="AC450" s="50">
        <v>2</v>
      </c>
      <c r="AD450" s="50">
        <v>874</v>
      </c>
      <c r="AE450" s="50">
        <v>4046</v>
      </c>
      <c r="AF450" s="50">
        <v>1189</v>
      </c>
      <c r="AG450" s="50">
        <v>14.3</v>
      </c>
      <c r="AH450" s="50">
        <v>66.2</v>
      </c>
      <c r="AI450" s="50">
        <v>19.5</v>
      </c>
      <c r="AJ450" s="48">
        <v>41.8</v>
      </c>
      <c r="AK450" s="50">
        <v>0</v>
      </c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  <c r="DH450" s="50"/>
      <c r="DI450" s="50"/>
      <c r="DJ450" s="50"/>
      <c r="DK450" s="50"/>
      <c r="DL450" s="50"/>
      <c r="DM450" s="50"/>
      <c r="DN450" s="50"/>
      <c r="DO450" s="50"/>
      <c r="DP450" s="50"/>
      <c r="DQ450" s="50"/>
      <c r="DR450" s="50"/>
      <c r="DS450" s="50"/>
      <c r="DT450" s="50"/>
      <c r="DU450" s="50"/>
      <c r="DV450" s="50"/>
      <c r="DW450" s="50"/>
      <c r="DX450" s="50"/>
      <c r="DY450" s="50"/>
      <c r="DZ450" s="50"/>
      <c r="EA450" s="50"/>
      <c r="EB450" s="50"/>
      <c r="EC450" s="50"/>
      <c r="ED450" s="50"/>
      <c r="EE450" s="50"/>
      <c r="EF450" s="50"/>
      <c r="EG450" s="50"/>
      <c r="EH450" s="50"/>
      <c r="EI450" s="50"/>
      <c r="EJ450" s="50"/>
      <c r="EK450" s="50"/>
      <c r="EL450" s="50"/>
      <c r="EM450" s="50"/>
      <c r="EN450" s="50"/>
      <c r="EO450" s="50"/>
      <c r="EP450" s="50"/>
      <c r="EQ450" s="50"/>
      <c r="ER450" s="48"/>
      <c r="ES450" s="50"/>
    </row>
    <row r="451" spans="1:149" x14ac:dyDescent="0.15">
      <c r="A451" s="44" t="s">
        <v>808</v>
      </c>
      <c r="B451" s="44" t="s">
        <v>330</v>
      </c>
      <c r="C451" s="44" t="s">
        <v>553</v>
      </c>
      <c r="D451">
        <v>2</v>
      </c>
      <c r="E451" s="50">
        <v>6901</v>
      </c>
      <c r="F451" s="50">
        <v>261</v>
      </c>
      <c r="G451" s="50">
        <v>267</v>
      </c>
      <c r="H451" s="50">
        <v>241</v>
      </c>
      <c r="I451" s="50">
        <v>294</v>
      </c>
      <c r="J451" s="50">
        <v>515</v>
      </c>
      <c r="K451" s="50">
        <v>459</v>
      </c>
      <c r="L451" s="50">
        <v>458</v>
      </c>
      <c r="M451" s="50">
        <v>513</v>
      </c>
      <c r="N451" s="50">
        <v>541</v>
      </c>
      <c r="O451" s="50">
        <v>512</v>
      </c>
      <c r="P451" s="50">
        <v>439</v>
      </c>
      <c r="Q451" s="50">
        <v>362</v>
      </c>
      <c r="R451" s="50">
        <v>308</v>
      </c>
      <c r="S451" s="50">
        <v>360</v>
      </c>
      <c r="T451" s="50">
        <v>394</v>
      </c>
      <c r="U451" s="50">
        <v>370</v>
      </c>
      <c r="V451" s="50">
        <v>296</v>
      </c>
      <c r="W451" s="50">
        <v>177</v>
      </c>
      <c r="X451" s="50">
        <v>88</v>
      </c>
      <c r="Y451" s="50">
        <v>43</v>
      </c>
      <c r="Z451" s="50">
        <v>3</v>
      </c>
      <c r="AA451" s="50">
        <v>0</v>
      </c>
      <c r="AB451" s="50">
        <v>0</v>
      </c>
      <c r="AC451" s="50">
        <v>3</v>
      </c>
      <c r="AD451" s="50">
        <v>769</v>
      </c>
      <c r="AE451" s="50">
        <v>4401</v>
      </c>
      <c r="AF451" s="50">
        <v>1731</v>
      </c>
      <c r="AG451" s="50">
        <v>11.1</v>
      </c>
      <c r="AH451" s="50">
        <v>63.8</v>
      </c>
      <c r="AI451" s="50">
        <v>25.1</v>
      </c>
      <c r="AJ451" s="48">
        <v>45</v>
      </c>
      <c r="AK451" s="50">
        <v>0</v>
      </c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  <c r="DH451" s="50"/>
      <c r="DI451" s="50"/>
      <c r="DJ451" s="50"/>
      <c r="DK451" s="50"/>
      <c r="DL451" s="50"/>
      <c r="DM451" s="50"/>
      <c r="DN451" s="50"/>
      <c r="DO451" s="50"/>
      <c r="DP451" s="50"/>
      <c r="DQ451" s="50"/>
      <c r="DR451" s="50"/>
      <c r="DS451" s="50"/>
      <c r="DT451" s="50"/>
      <c r="DU451" s="50"/>
      <c r="DV451" s="50"/>
      <c r="DW451" s="50"/>
      <c r="DX451" s="50"/>
      <c r="DY451" s="50"/>
      <c r="DZ451" s="50"/>
      <c r="EA451" s="50"/>
      <c r="EB451" s="50"/>
      <c r="EC451" s="50"/>
      <c r="ED451" s="50"/>
      <c r="EE451" s="50"/>
      <c r="EF451" s="50"/>
      <c r="EG451" s="50"/>
      <c r="EH451" s="50"/>
      <c r="EI451" s="50"/>
      <c r="EJ451" s="50"/>
      <c r="EK451" s="50"/>
      <c r="EL451" s="50"/>
      <c r="EM451" s="50"/>
      <c r="EN451" s="50"/>
      <c r="EO451" s="50"/>
      <c r="EP451" s="50"/>
      <c r="EQ451" s="50"/>
      <c r="ER451" s="48"/>
      <c r="ES451" s="50"/>
    </row>
    <row r="452" spans="1:149" x14ac:dyDescent="0.15">
      <c r="A452" s="44" t="s">
        <v>809</v>
      </c>
      <c r="B452" s="44" t="s">
        <v>331</v>
      </c>
      <c r="C452" s="44" t="s">
        <v>554</v>
      </c>
      <c r="D452">
        <v>0</v>
      </c>
      <c r="E452" s="50">
        <v>11573</v>
      </c>
      <c r="F452" s="50">
        <v>461</v>
      </c>
      <c r="G452" s="50">
        <v>443</v>
      </c>
      <c r="H452" s="50">
        <v>401</v>
      </c>
      <c r="I452" s="50">
        <v>413</v>
      </c>
      <c r="J452" s="50">
        <v>698</v>
      </c>
      <c r="K452" s="50">
        <v>952</v>
      </c>
      <c r="L452" s="50">
        <v>810</v>
      </c>
      <c r="M452" s="50">
        <v>908</v>
      </c>
      <c r="N452" s="50">
        <v>927</v>
      </c>
      <c r="O452" s="50">
        <v>890</v>
      </c>
      <c r="P452" s="50">
        <v>763</v>
      </c>
      <c r="Q452" s="50">
        <v>698</v>
      </c>
      <c r="R452" s="50">
        <v>593</v>
      </c>
      <c r="S452" s="50">
        <v>654</v>
      </c>
      <c r="T452" s="50">
        <v>651</v>
      </c>
      <c r="U452" s="50">
        <v>513</v>
      </c>
      <c r="V452" s="50">
        <v>388</v>
      </c>
      <c r="W452" s="50">
        <v>272</v>
      </c>
      <c r="X452" s="50">
        <v>104</v>
      </c>
      <c r="Y452" s="50">
        <v>29</v>
      </c>
      <c r="Z452" s="50">
        <v>5</v>
      </c>
      <c r="AA452" s="50">
        <v>0</v>
      </c>
      <c r="AB452" s="50">
        <v>0</v>
      </c>
      <c r="AC452" s="50">
        <v>5</v>
      </c>
      <c r="AD452" s="50">
        <v>1305</v>
      </c>
      <c r="AE452" s="50">
        <v>7652</v>
      </c>
      <c r="AF452" s="50">
        <v>2616</v>
      </c>
      <c r="AG452" s="50">
        <v>11.3</v>
      </c>
      <c r="AH452" s="50">
        <v>66.099999999999994</v>
      </c>
      <c r="AI452" s="50">
        <v>22.6</v>
      </c>
      <c r="AJ452" s="48">
        <v>44.2</v>
      </c>
      <c r="AK452" s="50">
        <v>103</v>
      </c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  <c r="DX452" s="50"/>
      <c r="DY452" s="50"/>
      <c r="DZ452" s="50"/>
      <c r="EA452" s="50"/>
      <c r="EB452" s="50"/>
      <c r="EC452" s="50"/>
      <c r="ED452" s="50"/>
      <c r="EE452" s="50"/>
      <c r="EF452" s="50"/>
      <c r="EG452" s="50"/>
      <c r="EH452" s="50"/>
      <c r="EI452" s="50"/>
      <c r="EJ452" s="50"/>
      <c r="EK452" s="50"/>
      <c r="EL452" s="50"/>
      <c r="EM452" s="50"/>
      <c r="EN452" s="50"/>
      <c r="EO452" s="50"/>
      <c r="EP452" s="50"/>
      <c r="EQ452" s="50"/>
      <c r="ER452" s="48"/>
      <c r="ES452" s="50"/>
    </row>
    <row r="453" spans="1:149" x14ac:dyDescent="0.15">
      <c r="A453" s="44" t="s">
        <v>809</v>
      </c>
      <c r="B453" s="44" t="s">
        <v>331</v>
      </c>
      <c r="C453" s="44" t="s">
        <v>554</v>
      </c>
      <c r="D453">
        <v>1</v>
      </c>
      <c r="E453" s="50">
        <v>5526</v>
      </c>
      <c r="F453" s="50">
        <v>227</v>
      </c>
      <c r="G453" s="50">
        <v>224</v>
      </c>
      <c r="H453" s="50">
        <v>203</v>
      </c>
      <c r="I453" s="50">
        <v>210</v>
      </c>
      <c r="J453" s="50">
        <v>334</v>
      </c>
      <c r="K453" s="50">
        <v>500</v>
      </c>
      <c r="L453" s="50">
        <v>388</v>
      </c>
      <c r="M453" s="50">
        <v>408</v>
      </c>
      <c r="N453" s="50">
        <v>476</v>
      </c>
      <c r="O453" s="50">
        <v>433</v>
      </c>
      <c r="P453" s="50">
        <v>370</v>
      </c>
      <c r="Q453" s="50">
        <v>356</v>
      </c>
      <c r="R453" s="50">
        <v>287</v>
      </c>
      <c r="S453" s="50">
        <v>319</v>
      </c>
      <c r="T453" s="50">
        <v>307</v>
      </c>
      <c r="U453" s="50">
        <v>232</v>
      </c>
      <c r="V453" s="50">
        <v>141</v>
      </c>
      <c r="W453" s="50">
        <v>89</v>
      </c>
      <c r="X453" s="50">
        <v>17</v>
      </c>
      <c r="Y453" s="50">
        <v>4</v>
      </c>
      <c r="Z453" s="50">
        <v>1</v>
      </c>
      <c r="AA453" s="50">
        <v>0</v>
      </c>
      <c r="AB453" s="50">
        <v>0</v>
      </c>
      <c r="AC453" s="50">
        <v>1</v>
      </c>
      <c r="AD453" s="50">
        <v>654</v>
      </c>
      <c r="AE453" s="50">
        <v>3762</v>
      </c>
      <c r="AF453" s="50">
        <v>1110</v>
      </c>
      <c r="AG453" s="50">
        <v>11.8</v>
      </c>
      <c r="AH453" s="50">
        <v>68.099999999999994</v>
      </c>
      <c r="AI453" s="50">
        <v>20.100000000000001</v>
      </c>
      <c r="AJ453" s="48">
        <v>42.8</v>
      </c>
      <c r="AK453" s="50">
        <v>0</v>
      </c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50"/>
      <c r="EI453" s="50"/>
      <c r="EJ453" s="50"/>
      <c r="EK453" s="50"/>
      <c r="EL453" s="50"/>
      <c r="EM453" s="50"/>
      <c r="EN453" s="50"/>
      <c r="EO453" s="50"/>
      <c r="EP453" s="50"/>
      <c r="EQ453" s="50"/>
      <c r="ER453" s="48"/>
      <c r="ES453" s="50"/>
    </row>
    <row r="454" spans="1:149" x14ac:dyDescent="0.15">
      <c r="A454" s="44" t="s">
        <v>809</v>
      </c>
      <c r="B454" s="44" t="s">
        <v>331</v>
      </c>
      <c r="C454" s="44" t="s">
        <v>554</v>
      </c>
      <c r="D454">
        <v>2</v>
      </c>
      <c r="E454" s="50">
        <v>6047</v>
      </c>
      <c r="F454" s="50">
        <v>234</v>
      </c>
      <c r="G454" s="50">
        <v>219</v>
      </c>
      <c r="H454" s="50">
        <v>198</v>
      </c>
      <c r="I454" s="50">
        <v>203</v>
      </c>
      <c r="J454" s="50">
        <v>364</v>
      </c>
      <c r="K454" s="50">
        <v>452</v>
      </c>
      <c r="L454" s="50">
        <v>422</v>
      </c>
      <c r="M454" s="50">
        <v>500</v>
      </c>
      <c r="N454" s="50">
        <v>451</v>
      </c>
      <c r="O454" s="50">
        <v>457</v>
      </c>
      <c r="P454" s="50">
        <v>393</v>
      </c>
      <c r="Q454" s="50">
        <v>342</v>
      </c>
      <c r="R454" s="50">
        <v>306</v>
      </c>
      <c r="S454" s="50">
        <v>335</v>
      </c>
      <c r="T454" s="50">
        <v>344</v>
      </c>
      <c r="U454" s="50">
        <v>281</v>
      </c>
      <c r="V454" s="50">
        <v>247</v>
      </c>
      <c r="W454" s="50">
        <v>183</v>
      </c>
      <c r="X454" s="50">
        <v>87</v>
      </c>
      <c r="Y454" s="50">
        <v>25</v>
      </c>
      <c r="Z454" s="50">
        <v>4</v>
      </c>
      <c r="AA454" s="50">
        <v>0</v>
      </c>
      <c r="AB454" s="50">
        <v>0</v>
      </c>
      <c r="AC454" s="50">
        <v>4</v>
      </c>
      <c r="AD454" s="50">
        <v>651</v>
      </c>
      <c r="AE454" s="50">
        <v>3890</v>
      </c>
      <c r="AF454" s="50">
        <v>1506</v>
      </c>
      <c r="AG454" s="50">
        <v>10.8</v>
      </c>
      <c r="AH454" s="50">
        <v>64.3</v>
      </c>
      <c r="AI454" s="50">
        <v>24.9</v>
      </c>
      <c r="AJ454" s="48">
        <v>45.5</v>
      </c>
      <c r="AK454" s="50">
        <v>0</v>
      </c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  <c r="DH454" s="50"/>
      <c r="DI454" s="50"/>
      <c r="DJ454" s="50"/>
      <c r="DK454" s="50"/>
      <c r="DL454" s="50"/>
      <c r="DM454" s="50"/>
      <c r="DN454" s="50"/>
      <c r="DO454" s="50"/>
      <c r="DP454" s="50"/>
      <c r="DQ454" s="50"/>
      <c r="DR454" s="50"/>
      <c r="DS454" s="50"/>
      <c r="DT454" s="50"/>
      <c r="DU454" s="50"/>
      <c r="DV454" s="50"/>
      <c r="DW454" s="50"/>
      <c r="DX454" s="50"/>
      <c r="DY454" s="50"/>
      <c r="DZ454" s="50"/>
      <c r="EA454" s="50"/>
      <c r="EB454" s="50"/>
      <c r="EC454" s="50"/>
      <c r="ED454" s="50"/>
      <c r="EE454" s="50"/>
      <c r="EF454" s="50"/>
      <c r="EG454" s="50"/>
      <c r="EH454" s="50"/>
      <c r="EI454" s="50"/>
      <c r="EJ454" s="50"/>
      <c r="EK454" s="50"/>
      <c r="EL454" s="50"/>
      <c r="EM454" s="50"/>
      <c r="EN454" s="50"/>
      <c r="EO454" s="50"/>
      <c r="EP454" s="50"/>
      <c r="EQ454" s="50"/>
      <c r="ER454" s="48"/>
      <c r="ES454" s="50"/>
    </row>
    <row r="455" spans="1:149" x14ac:dyDescent="0.15">
      <c r="A455" s="44" t="s">
        <v>810</v>
      </c>
      <c r="B455" s="44" t="s">
        <v>332</v>
      </c>
      <c r="C455" s="44" t="s">
        <v>555</v>
      </c>
      <c r="D455">
        <v>0</v>
      </c>
      <c r="E455" s="50">
        <v>9812</v>
      </c>
      <c r="F455" s="50">
        <v>405</v>
      </c>
      <c r="G455" s="50">
        <v>383</v>
      </c>
      <c r="H455" s="50">
        <v>362</v>
      </c>
      <c r="I455" s="50">
        <v>343</v>
      </c>
      <c r="J455" s="50">
        <v>705</v>
      </c>
      <c r="K455" s="50">
        <v>829</v>
      </c>
      <c r="L455" s="50">
        <v>787</v>
      </c>
      <c r="M455" s="50">
        <v>751</v>
      </c>
      <c r="N455" s="50">
        <v>809</v>
      </c>
      <c r="O455" s="50">
        <v>845</v>
      </c>
      <c r="P455" s="50">
        <v>712</v>
      </c>
      <c r="Q455" s="50">
        <v>557</v>
      </c>
      <c r="R455" s="50">
        <v>447</v>
      </c>
      <c r="S455" s="50">
        <v>448</v>
      </c>
      <c r="T455" s="50">
        <v>472</v>
      </c>
      <c r="U455" s="50">
        <v>387</v>
      </c>
      <c r="V455" s="50">
        <v>280</v>
      </c>
      <c r="W455" s="50">
        <v>184</v>
      </c>
      <c r="X455" s="50">
        <v>86</v>
      </c>
      <c r="Y455" s="50">
        <v>15</v>
      </c>
      <c r="Z455" s="50">
        <v>5</v>
      </c>
      <c r="AA455" s="50">
        <v>0</v>
      </c>
      <c r="AB455" s="50">
        <v>0</v>
      </c>
      <c r="AC455" s="50">
        <v>5</v>
      </c>
      <c r="AD455" s="50">
        <v>1150</v>
      </c>
      <c r="AE455" s="50">
        <v>6785</v>
      </c>
      <c r="AF455" s="50">
        <v>1877</v>
      </c>
      <c r="AG455" s="50">
        <v>11.7</v>
      </c>
      <c r="AH455" s="50">
        <v>69.2</v>
      </c>
      <c r="AI455" s="50">
        <v>19.100000000000001</v>
      </c>
      <c r="AJ455" s="48">
        <v>42.5</v>
      </c>
      <c r="AK455" s="50">
        <v>102</v>
      </c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  <c r="DL455" s="50"/>
      <c r="DM455" s="50"/>
      <c r="DN455" s="50"/>
      <c r="DO455" s="50"/>
      <c r="DP455" s="50"/>
      <c r="DQ455" s="50"/>
      <c r="DR455" s="50"/>
      <c r="DS455" s="50"/>
      <c r="DT455" s="50"/>
      <c r="DU455" s="50"/>
      <c r="DV455" s="50"/>
      <c r="DW455" s="50"/>
      <c r="DX455" s="50"/>
      <c r="DY455" s="50"/>
      <c r="DZ455" s="50"/>
      <c r="EA455" s="50"/>
      <c r="EB455" s="50"/>
      <c r="EC455" s="50"/>
      <c r="ED455" s="50"/>
      <c r="EE455" s="50"/>
      <c r="EF455" s="50"/>
      <c r="EG455" s="50"/>
      <c r="EH455" s="50"/>
      <c r="EI455" s="50"/>
      <c r="EJ455" s="50"/>
      <c r="EK455" s="50"/>
      <c r="EL455" s="50"/>
      <c r="EM455" s="50"/>
      <c r="EN455" s="50"/>
      <c r="EO455" s="50"/>
      <c r="EP455" s="50"/>
      <c r="EQ455" s="50"/>
      <c r="ER455" s="48"/>
      <c r="ES455" s="50"/>
    </row>
    <row r="456" spans="1:149" x14ac:dyDescent="0.15">
      <c r="A456" s="44" t="s">
        <v>810</v>
      </c>
      <c r="B456" s="44" t="s">
        <v>332</v>
      </c>
      <c r="C456" s="44" t="s">
        <v>555</v>
      </c>
      <c r="D456">
        <v>1</v>
      </c>
      <c r="E456" s="50">
        <v>4555</v>
      </c>
      <c r="F456" s="50">
        <v>210</v>
      </c>
      <c r="G456" s="50">
        <v>179</v>
      </c>
      <c r="H456" s="50">
        <v>192</v>
      </c>
      <c r="I456" s="50">
        <v>158</v>
      </c>
      <c r="J456" s="50">
        <v>312</v>
      </c>
      <c r="K456" s="50">
        <v>366</v>
      </c>
      <c r="L456" s="50">
        <v>371</v>
      </c>
      <c r="M456" s="50">
        <v>375</v>
      </c>
      <c r="N456" s="50">
        <v>415</v>
      </c>
      <c r="O456" s="50">
        <v>406</v>
      </c>
      <c r="P456" s="50">
        <v>327</v>
      </c>
      <c r="Q456" s="50">
        <v>265</v>
      </c>
      <c r="R456" s="50">
        <v>233</v>
      </c>
      <c r="S456" s="50">
        <v>211</v>
      </c>
      <c r="T456" s="50">
        <v>209</v>
      </c>
      <c r="U456" s="50">
        <v>144</v>
      </c>
      <c r="V456" s="50">
        <v>111</v>
      </c>
      <c r="W456" s="50">
        <v>49</v>
      </c>
      <c r="X456" s="50">
        <v>21</v>
      </c>
      <c r="Y456" s="50">
        <v>1</v>
      </c>
      <c r="Z456" s="50">
        <v>0</v>
      </c>
      <c r="AA456" s="50">
        <v>0</v>
      </c>
      <c r="AB456" s="50">
        <v>0</v>
      </c>
      <c r="AC456" s="50">
        <v>0</v>
      </c>
      <c r="AD456" s="50">
        <v>581</v>
      </c>
      <c r="AE456" s="50">
        <v>3228</v>
      </c>
      <c r="AF456" s="50">
        <v>746</v>
      </c>
      <c r="AG456" s="50">
        <v>12.8</v>
      </c>
      <c r="AH456" s="50">
        <v>70.900000000000006</v>
      </c>
      <c r="AI456" s="50">
        <v>16.399999999999999</v>
      </c>
      <c r="AJ456" s="48">
        <v>41.2</v>
      </c>
      <c r="AK456" s="50">
        <v>0</v>
      </c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50"/>
      <c r="DH456" s="50"/>
      <c r="DI456" s="50"/>
      <c r="DJ456" s="50"/>
      <c r="DK456" s="50"/>
      <c r="DL456" s="50"/>
      <c r="DM456" s="50"/>
      <c r="DN456" s="50"/>
      <c r="DO456" s="50"/>
      <c r="DP456" s="50"/>
      <c r="DQ456" s="50"/>
      <c r="DR456" s="50"/>
      <c r="DS456" s="50"/>
      <c r="DT456" s="50"/>
      <c r="DU456" s="50"/>
      <c r="DV456" s="50"/>
      <c r="DW456" s="50"/>
      <c r="DX456" s="50"/>
      <c r="DY456" s="50"/>
      <c r="DZ456" s="50"/>
      <c r="EA456" s="50"/>
      <c r="EB456" s="50"/>
      <c r="EC456" s="50"/>
      <c r="ED456" s="50"/>
      <c r="EE456" s="50"/>
      <c r="EF456" s="50"/>
      <c r="EG456" s="50"/>
      <c r="EH456" s="50"/>
      <c r="EI456" s="50"/>
      <c r="EJ456" s="50"/>
      <c r="EK456" s="50"/>
      <c r="EL456" s="50"/>
      <c r="EM456" s="50"/>
      <c r="EN456" s="50"/>
      <c r="EO456" s="50"/>
      <c r="EP456" s="50"/>
      <c r="EQ456" s="50"/>
      <c r="ER456" s="48"/>
      <c r="ES456" s="50"/>
    </row>
    <row r="457" spans="1:149" x14ac:dyDescent="0.15">
      <c r="A457" s="44" t="s">
        <v>810</v>
      </c>
      <c r="B457" s="44" t="s">
        <v>332</v>
      </c>
      <c r="C457" s="44" t="s">
        <v>555</v>
      </c>
      <c r="D457">
        <v>2</v>
      </c>
      <c r="E457" s="50">
        <v>5257</v>
      </c>
      <c r="F457" s="50">
        <v>195</v>
      </c>
      <c r="G457" s="50">
        <v>204</v>
      </c>
      <c r="H457" s="50">
        <v>170</v>
      </c>
      <c r="I457" s="50">
        <v>185</v>
      </c>
      <c r="J457" s="50">
        <v>393</v>
      </c>
      <c r="K457" s="50">
        <v>463</v>
      </c>
      <c r="L457" s="50">
        <v>416</v>
      </c>
      <c r="M457" s="50">
        <v>376</v>
      </c>
      <c r="N457" s="50">
        <v>394</v>
      </c>
      <c r="O457" s="50">
        <v>439</v>
      </c>
      <c r="P457" s="50">
        <v>385</v>
      </c>
      <c r="Q457" s="50">
        <v>292</v>
      </c>
      <c r="R457" s="50">
        <v>214</v>
      </c>
      <c r="S457" s="50">
        <v>237</v>
      </c>
      <c r="T457" s="50">
        <v>263</v>
      </c>
      <c r="U457" s="50">
        <v>243</v>
      </c>
      <c r="V457" s="50">
        <v>169</v>
      </c>
      <c r="W457" s="50">
        <v>135</v>
      </c>
      <c r="X457" s="50">
        <v>65</v>
      </c>
      <c r="Y457" s="50">
        <v>14</v>
      </c>
      <c r="Z457" s="50">
        <v>5</v>
      </c>
      <c r="AA457" s="50">
        <v>0</v>
      </c>
      <c r="AB457" s="50">
        <v>0</v>
      </c>
      <c r="AC457" s="50">
        <v>5</v>
      </c>
      <c r="AD457" s="50">
        <v>569</v>
      </c>
      <c r="AE457" s="50">
        <v>3557</v>
      </c>
      <c r="AF457" s="50">
        <v>1131</v>
      </c>
      <c r="AG457" s="50">
        <v>10.8</v>
      </c>
      <c r="AH457" s="50">
        <v>67.7</v>
      </c>
      <c r="AI457" s="50">
        <v>21.5</v>
      </c>
      <c r="AJ457" s="48">
        <v>43.6</v>
      </c>
      <c r="AK457" s="50">
        <v>0</v>
      </c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  <c r="DL457" s="50"/>
      <c r="DM457" s="50"/>
      <c r="DN457" s="50"/>
      <c r="DO457" s="50"/>
      <c r="DP457" s="50"/>
      <c r="DQ457" s="50"/>
      <c r="DR457" s="50"/>
      <c r="DS457" s="50"/>
      <c r="DT457" s="50"/>
      <c r="DU457" s="50"/>
      <c r="DV457" s="50"/>
      <c r="DW457" s="50"/>
      <c r="DX457" s="50"/>
      <c r="DY457" s="50"/>
      <c r="DZ457" s="50"/>
      <c r="EA457" s="50"/>
      <c r="EB457" s="50"/>
      <c r="EC457" s="50"/>
      <c r="ED457" s="50"/>
      <c r="EE457" s="50"/>
      <c r="EF457" s="50"/>
      <c r="EG457" s="50"/>
      <c r="EH457" s="50"/>
      <c r="EI457" s="50"/>
      <c r="EJ457" s="50"/>
      <c r="EK457" s="50"/>
      <c r="EL457" s="50"/>
      <c r="EM457" s="50"/>
      <c r="EN457" s="50"/>
      <c r="EO457" s="50"/>
      <c r="EP457" s="50"/>
      <c r="EQ457" s="50"/>
      <c r="ER457" s="48"/>
      <c r="ES457" s="50"/>
    </row>
    <row r="458" spans="1:149" x14ac:dyDescent="0.15">
      <c r="A458" s="44" t="s">
        <v>811</v>
      </c>
      <c r="B458" s="44" t="s">
        <v>333</v>
      </c>
      <c r="C458" s="44" t="s">
        <v>556</v>
      </c>
      <c r="D458">
        <v>0</v>
      </c>
      <c r="E458" s="50">
        <v>16567</v>
      </c>
      <c r="F458" s="50">
        <v>676</v>
      </c>
      <c r="G458" s="50">
        <v>656</v>
      </c>
      <c r="H458" s="50">
        <v>708</v>
      </c>
      <c r="I458" s="50">
        <v>789</v>
      </c>
      <c r="J458" s="50">
        <v>865</v>
      </c>
      <c r="K458" s="50">
        <v>1013</v>
      </c>
      <c r="L458" s="50">
        <v>975</v>
      </c>
      <c r="M458" s="50">
        <v>1051</v>
      </c>
      <c r="N458" s="50">
        <v>1254</v>
      </c>
      <c r="O458" s="50">
        <v>1453</v>
      </c>
      <c r="P458" s="50">
        <v>1190</v>
      </c>
      <c r="Q458" s="50">
        <v>1023</v>
      </c>
      <c r="R458" s="50">
        <v>819</v>
      </c>
      <c r="S458" s="50">
        <v>968</v>
      </c>
      <c r="T458" s="50">
        <v>1076</v>
      </c>
      <c r="U458" s="50">
        <v>871</v>
      </c>
      <c r="V458" s="50">
        <v>645</v>
      </c>
      <c r="W458" s="50">
        <v>338</v>
      </c>
      <c r="X458" s="50">
        <v>141</v>
      </c>
      <c r="Y458" s="50">
        <v>52</v>
      </c>
      <c r="Z458" s="50">
        <v>4</v>
      </c>
      <c r="AA458" s="50">
        <v>0</v>
      </c>
      <c r="AB458" s="50">
        <v>0</v>
      </c>
      <c r="AC458" s="50">
        <v>4</v>
      </c>
      <c r="AD458" s="50">
        <v>2040</v>
      </c>
      <c r="AE458" s="50">
        <v>10432</v>
      </c>
      <c r="AF458" s="50">
        <v>4095</v>
      </c>
      <c r="AG458" s="50">
        <v>12.3</v>
      </c>
      <c r="AH458" s="50">
        <v>63</v>
      </c>
      <c r="AI458" s="50">
        <v>24.7</v>
      </c>
      <c r="AJ458" s="48">
        <v>45</v>
      </c>
      <c r="AK458" s="50">
        <v>102</v>
      </c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  <c r="DL458" s="50"/>
      <c r="DM458" s="50"/>
      <c r="DN458" s="50"/>
      <c r="DO458" s="50"/>
      <c r="DP458" s="50"/>
      <c r="DQ458" s="50"/>
      <c r="DR458" s="50"/>
      <c r="DS458" s="50"/>
      <c r="DT458" s="50"/>
      <c r="DU458" s="50"/>
      <c r="DV458" s="50"/>
      <c r="DW458" s="50"/>
      <c r="DX458" s="50"/>
      <c r="DY458" s="50"/>
      <c r="DZ458" s="50"/>
      <c r="EA458" s="50"/>
      <c r="EB458" s="50"/>
      <c r="EC458" s="50"/>
      <c r="ED458" s="50"/>
      <c r="EE458" s="50"/>
      <c r="EF458" s="50"/>
      <c r="EG458" s="50"/>
      <c r="EH458" s="50"/>
      <c r="EI458" s="50"/>
      <c r="EJ458" s="50"/>
      <c r="EK458" s="50"/>
      <c r="EL458" s="50"/>
      <c r="EM458" s="50"/>
      <c r="EN458" s="50"/>
      <c r="EO458" s="50"/>
      <c r="EP458" s="50"/>
      <c r="EQ458" s="50"/>
      <c r="ER458" s="48"/>
      <c r="ES458" s="50"/>
    </row>
    <row r="459" spans="1:149" x14ac:dyDescent="0.15">
      <c r="A459" s="44" t="s">
        <v>811</v>
      </c>
      <c r="B459" s="44" t="s">
        <v>333</v>
      </c>
      <c r="C459" s="44" t="s">
        <v>556</v>
      </c>
      <c r="D459">
        <v>1</v>
      </c>
      <c r="E459" s="50">
        <v>8027</v>
      </c>
      <c r="F459" s="50">
        <v>335</v>
      </c>
      <c r="G459" s="50">
        <v>340</v>
      </c>
      <c r="H459" s="50">
        <v>387</v>
      </c>
      <c r="I459" s="50">
        <v>398</v>
      </c>
      <c r="J459" s="50">
        <v>431</v>
      </c>
      <c r="K459" s="50">
        <v>516</v>
      </c>
      <c r="L459" s="50">
        <v>497</v>
      </c>
      <c r="M459" s="50">
        <v>519</v>
      </c>
      <c r="N459" s="50">
        <v>637</v>
      </c>
      <c r="O459" s="50">
        <v>727</v>
      </c>
      <c r="P459" s="50">
        <v>569</v>
      </c>
      <c r="Q459" s="50">
        <v>507</v>
      </c>
      <c r="R459" s="50">
        <v>409</v>
      </c>
      <c r="S459" s="50">
        <v>461</v>
      </c>
      <c r="T459" s="50">
        <v>492</v>
      </c>
      <c r="U459" s="50">
        <v>380</v>
      </c>
      <c r="V459" s="50">
        <v>259</v>
      </c>
      <c r="W459" s="50">
        <v>116</v>
      </c>
      <c r="X459" s="50">
        <v>41</v>
      </c>
      <c r="Y459" s="50">
        <v>6</v>
      </c>
      <c r="Z459" s="50">
        <v>0</v>
      </c>
      <c r="AA459" s="50">
        <v>0</v>
      </c>
      <c r="AB459" s="50">
        <v>0</v>
      </c>
      <c r="AC459" s="50">
        <v>0</v>
      </c>
      <c r="AD459" s="50">
        <v>1062</v>
      </c>
      <c r="AE459" s="50">
        <v>5210</v>
      </c>
      <c r="AF459" s="50">
        <v>1755</v>
      </c>
      <c r="AG459" s="50">
        <v>13.2</v>
      </c>
      <c r="AH459" s="50">
        <v>64.900000000000006</v>
      </c>
      <c r="AI459" s="50">
        <v>21.9</v>
      </c>
      <c r="AJ459" s="48">
        <v>43.4</v>
      </c>
      <c r="AK459" s="50">
        <v>0</v>
      </c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  <c r="DX459" s="50"/>
      <c r="DY459" s="50"/>
      <c r="DZ459" s="50"/>
      <c r="EA459" s="50"/>
      <c r="EB459" s="50"/>
      <c r="EC459" s="50"/>
      <c r="ED459" s="50"/>
      <c r="EE459" s="50"/>
      <c r="EF459" s="50"/>
      <c r="EG459" s="50"/>
      <c r="EH459" s="50"/>
      <c r="EI459" s="50"/>
      <c r="EJ459" s="50"/>
      <c r="EK459" s="50"/>
      <c r="EL459" s="50"/>
      <c r="EM459" s="50"/>
      <c r="EN459" s="50"/>
      <c r="EO459" s="50"/>
      <c r="EP459" s="50"/>
      <c r="EQ459" s="50"/>
      <c r="ER459" s="48"/>
      <c r="ES459" s="50"/>
    </row>
    <row r="460" spans="1:149" x14ac:dyDescent="0.15">
      <c r="A460" s="44" t="s">
        <v>811</v>
      </c>
      <c r="B460" s="44" t="s">
        <v>333</v>
      </c>
      <c r="C460" s="44" t="s">
        <v>556</v>
      </c>
      <c r="D460">
        <v>2</v>
      </c>
      <c r="E460" s="50">
        <v>8540</v>
      </c>
      <c r="F460" s="50">
        <v>341</v>
      </c>
      <c r="G460" s="50">
        <v>316</v>
      </c>
      <c r="H460" s="50">
        <v>321</v>
      </c>
      <c r="I460" s="50">
        <v>391</v>
      </c>
      <c r="J460" s="50">
        <v>434</v>
      </c>
      <c r="K460" s="50">
        <v>497</v>
      </c>
      <c r="L460" s="50">
        <v>478</v>
      </c>
      <c r="M460" s="50">
        <v>532</v>
      </c>
      <c r="N460" s="50">
        <v>617</v>
      </c>
      <c r="O460" s="50">
        <v>726</v>
      </c>
      <c r="P460" s="50">
        <v>621</v>
      </c>
      <c r="Q460" s="50">
        <v>516</v>
      </c>
      <c r="R460" s="50">
        <v>410</v>
      </c>
      <c r="S460" s="50">
        <v>507</v>
      </c>
      <c r="T460" s="50">
        <v>584</v>
      </c>
      <c r="U460" s="50">
        <v>491</v>
      </c>
      <c r="V460" s="50">
        <v>386</v>
      </c>
      <c r="W460" s="50">
        <v>222</v>
      </c>
      <c r="X460" s="50">
        <v>100</v>
      </c>
      <c r="Y460" s="50">
        <v>46</v>
      </c>
      <c r="Z460" s="50">
        <v>4</v>
      </c>
      <c r="AA460" s="50">
        <v>0</v>
      </c>
      <c r="AB460" s="50">
        <v>0</v>
      </c>
      <c r="AC460" s="50">
        <v>4</v>
      </c>
      <c r="AD460" s="50">
        <v>978</v>
      </c>
      <c r="AE460" s="50">
        <v>5222</v>
      </c>
      <c r="AF460" s="50">
        <v>2340</v>
      </c>
      <c r="AG460" s="50">
        <v>11.5</v>
      </c>
      <c r="AH460" s="50">
        <v>61.1</v>
      </c>
      <c r="AI460" s="50">
        <v>27.4</v>
      </c>
      <c r="AJ460" s="48">
        <v>46.5</v>
      </c>
      <c r="AK460" s="50">
        <v>0</v>
      </c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50"/>
      <c r="DH460" s="50"/>
      <c r="DI460" s="50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50"/>
      <c r="DV460" s="50"/>
      <c r="DW460" s="50"/>
      <c r="DX460" s="50"/>
      <c r="DY460" s="50"/>
      <c r="DZ460" s="50"/>
      <c r="EA460" s="50"/>
      <c r="EB460" s="50"/>
      <c r="EC460" s="50"/>
      <c r="ED460" s="50"/>
      <c r="EE460" s="50"/>
      <c r="EF460" s="50"/>
      <c r="EG460" s="50"/>
      <c r="EH460" s="50"/>
      <c r="EI460" s="50"/>
      <c r="EJ460" s="50"/>
      <c r="EK460" s="50"/>
      <c r="EL460" s="50"/>
      <c r="EM460" s="50"/>
      <c r="EN460" s="50"/>
      <c r="EO460" s="50"/>
      <c r="EP460" s="50"/>
      <c r="EQ460" s="50"/>
      <c r="ER460" s="48"/>
      <c r="ES460" s="50"/>
    </row>
    <row r="461" spans="1:149" x14ac:dyDescent="0.15">
      <c r="A461" s="44" t="s">
        <v>812</v>
      </c>
      <c r="B461" s="44" t="s">
        <v>334</v>
      </c>
      <c r="C461" s="44" t="s">
        <v>557</v>
      </c>
      <c r="D461">
        <v>0</v>
      </c>
      <c r="E461" s="50">
        <v>9140</v>
      </c>
      <c r="F461" s="50">
        <v>337</v>
      </c>
      <c r="G461" s="50">
        <v>342</v>
      </c>
      <c r="H461" s="50">
        <v>347</v>
      </c>
      <c r="I461" s="50">
        <v>432</v>
      </c>
      <c r="J461" s="50">
        <v>671</v>
      </c>
      <c r="K461" s="50">
        <v>695</v>
      </c>
      <c r="L461" s="50">
        <v>598</v>
      </c>
      <c r="M461" s="50">
        <v>566</v>
      </c>
      <c r="N461" s="50">
        <v>689</v>
      </c>
      <c r="O461" s="50">
        <v>753</v>
      </c>
      <c r="P461" s="50">
        <v>658</v>
      </c>
      <c r="Q461" s="50">
        <v>564</v>
      </c>
      <c r="R461" s="50">
        <v>455</v>
      </c>
      <c r="S461" s="50">
        <v>484</v>
      </c>
      <c r="T461" s="50">
        <v>493</v>
      </c>
      <c r="U461" s="50">
        <v>440</v>
      </c>
      <c r="V461" s="50">
        <v>321</v>
      </c>
      <c r="W461" s="50">
        <v>199</v>
      </c>
      <c r="X461" s="50">
        <v>76</v>
      </c>
      <c r="Y461" s="50">
        <v>18</v>
      </c>
      <c r="Z461" s="50">
        <v>2</v>
      </c>
      <c r="AA461" s="50">
        <v>0</v>
      </c>
      <c r="AB461" s="50">
        <v>0</v>
      </c>
      <c r="AC461" s="50">
        <v>2</v>
      </c>
      <c r="AD461" s="50">
        <v>1026</v>
      </c>
      <c r="AE461" s="50">
        <v>6081</v>
      </c>
      <c r="AF461" s="50">
        <v>2033</v>
      </c>
      <c r="AG461" s="50">
        <v>11.2</v>
      </c>
      <c r="AH461" s="50">
        <v>66.5</v>
      </c>
      <c r="AI461" s="50">
        <v>22.2</v>
      </c>
      <c r="AJ461" s="48">
        <v>43.9</v>
      </c>
      <c r="AK461" s="50">
        <v>103</v>
      </c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50"/>
      <c r="DH461" s="50"/>
      <c r="DI461" s="50"/>
      <c r="DJ461" s="50"/>
      <c r="DK461" s="50"/>
      <c r="DL461" s="50"/>
      <c r="DM461" s="50"/>
      <c r="DN461" s="50"/>
      <c r="DO461" s="50"/>
      <c r="DP461" s="50"/>
      <c r="DQ461" s="50"/>
      <c r="DR461" s="50"/>
      <c r="DS461" s="50"/>
      <c r="DT461" s="50"/>
      <c r="DU461" s="50"/>
      <c r="DV461" s="50"/>
      <c r="DW461" s="50"/>
      <c r="DX461" s="50"/>
      <c r="DY461" s="50"/>
      <c r="DZ461" s="50"/>
      <c r="EA461" s="50"/>
      <c r="EB461" s="50"/>
      <c r="EC461" s="50"/>
      <c r="ED461" s="50"/>
      <c r="EE461" s="50"/>
      <c r="EF461" s="50"/>
      <c r="EG461" s="50"/>
      <c r="EH461" s="50"/>
      <c r="EI461" s="50"/>
      <c r="EJ461" s="50"/>
      <c r="EK461" s="50"/>
      <c r="EL461" s="50"/>
      <c r="EM461" s="50"/>
      <c r="EN461" s="50"/>
      <c r="EO461" s="50"/>
      <c r="EP461" s="50"/>
      <c r="EQ461" s="50"/>
      <c r="ER461" s="48"/>
      <c r="ES461" s="50"/>
    </row>
    <row r="462" spans="1:149" x14ac:dyDescent="0.15">
      <c r="A462" s="44" t="s">
        <v>812</v>
      </c>
      <c r="B462" s="44" t="s">
        <v>334</v>
      </c>
      <c r="C462" s="44" t="s">
        <v>557</v>
      </c>
      <c r="D462">
        <v>1</v>
      </c>
      <c r="E462" s="50">
        <v>4412</v>
      </c>
      <c r="F462" s="50">
        <v>177</v>
      </c>
      <c r="G462" s="50">
        <v>159</v>
      </c>
      <c r="H462" s="50">
        <v>184</v>
      </c>
      <c r="I462" s="50">
        <v>228</v>
      </c>
      <c r="J462" s="50">
        <v>319</v>
      </c>
      <c r="K462" s="50">
        <v>326</v>
      </c>
      <c r="L462" s="50">
        <v>289</v>
      </c>
      <c r="M462" s="50">
        <v>284</v>
      </c>
      <c r="N462" s="50">
        <v>338</v>
      </c>
      <c r="O462" s="50">
        <v>375</v>
      </c>
      <c r="P462" s="50">
        <v>342</v>
      </c>
      <c r="Q462" s="50">
        <v>282</v>
      </c>
      <c r="R462" s="50">
        <v>247</v>
      </c>
      <c r="S462" s="50">
        <v>240</v>
      </c>
      <c r="T462" s="50">
        <v>227</v>
      </c>
      <c r="U462" s="50">
        <v>175</v>
      </c>
      <c r="V462" s="50">
        <v>133</v>
      </c>
      <c r="W462" s="50">
        <v>66</v>
      </c>
      <c r="X462" s="50">
        <v>18</v>
      </c>
      <c r="Y462" s="50">
        <v>3</v>
      </c>
      <c r="Z462" s="50">
        <v>0</v>
      </c>
      <c r="AA462" s="50">
        <v>0</v>
      </c>
      <c r="AB462" s="50">
        <v>0</v>
      </c>
      <c r="AC462" s="50">
        <v>0</v>
      </c>
      <c r="AD462" s="50">
        <v>520</v>
      </c>
      <c r="AE462" s="50">
        <v>3030</v>
      </c>
      <c r="AF462" s="50">
        <v>862</v>
      </c>
      <c r="AG462" s="50">
        <v>11.8</v>
      </c>
      <c r="AH462" s="50">
        <v>68.7</v>
      </c>
      <c r="AI462" s="50">
        <v>19.5</v>
      </c>
      <c r="AJ462" s="48">
        <v>42.7</v>
      </c>
      <c r="AK462" s="50">
        <v>0</v>
      </c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50"/>
      <c r="DH462" s="50"/>
      <c r="DI462" s="50"/>
      <c r="DJ462" s="50"/>
      <c r="DK462" s="50"/>
      <c r="DL462" s="50"/>
      <c r="DM462" s="50"/>
      <c r="DN462" s="50"/>
      <c r="DO462" s="50"/>
      <c r="DP462" s="50"/>
      <c r="DQ462" s="50"/>
      <c r="DR462" s="50"/>
      <c r="DS462" s="50"/>
      <c r="DT462" s="50"/>
      <c r="DU462" s="50"/>
      <c r="DV462" s="50"/>
      <c r="DW462" s="50"/>
      <c r="DX462" s="50"/>
      <c r="DY462" s="50"/>
      <c r="DZ462" s="50"/>
      <c r="EA462" s="50"/>
      <c r="EB462" s="50"/>
      <c r="EC462" s="50"/>
      <c r="ED462" s="50"/>
      <c r="EE462" s="50"/>
      <c r="EF462" s="50"/>
      <c r="EG462" s="50"/>
      <c r="EH462" s="50"/>
      <c r="EI462" s="50"/>
      <c r="EJ462" s="50"/>
      <c r="EK462" s="50"/>
      <c r="EL462" s="50"/>
      <c r="EM462" s="50"/>
      <c r="EN462" s="50"/>
      <c r="EO462" s="50"/>
      <c r="EP462" s="50"/>
      <c r="EQ462" s="50"/>
      <c r="ER462" s="48"/>
      <c r="ES462" s="50"/>
    </row>
    <row r="463" spans="1:149" x14ac:dyDescent="0.15">
      <c r="A463" s="44" t="s">
        <v>812</v>
      </c>
      <c r="B463" s="44" t="s">
        <v>334</v>
      </c>
      <c r="C463" s="44" t="s">
        <v>557</v>
      </c>
      <c r="D463">
        <v>2</v>
      </c>
      <c r="E463" s="50">
        <v>4728</v>
      </c>
      <c r="F463" s="50">
        <v>160</v>
      </c>
      <c r="G463" s="50">
        <v>183</v>
      </c>
      <c r="H463" s="50">
        <v>163</v>
      </c>
      <c r="I463" s="50">
        <v>204</v>
      </c>
      <c r="J463" s="50">
        <v>352</v>
      </c>
      <c r="K463" s="50">
        <v>369</v>
      </c>
      <c r="L463" s="50">
        <v>309</v>
      </c>
      <c r="M463" s="50">
        <v>282</v>
      </c>
      <c r="N463" s="50">
        <v>351</v>
      </c>
      <c r="O463" s="50">
        <v>378</v>
      </c>
      <c r="P463" s="50">
        <v>316</v>
      </c>
      <c r="Q463" s="50">
        <v>282</v>
      </c>
      <c r="R463" s="50">
        <v>208</v>
      </c>
      <c r="S463" s="50">
        <v>244</v>
      </c>
      <c r="T463" s="50">
        <v>266</v>
      </c>
      <c r="U463" s="50">
        <v>265</v>
      </c>
      <c r="V463" s="50">
        <v>188</v>
      </c>
      <c r="W463" s="50">
        <v>133</v>
      </c>
      <c r="X463" s="50">
        <v>58</v>
      </c>
      <c r="Y463" s="50">
        <v>15</v>
      </c>
      <c r="Z463" s="50">
        <v>2</v>
      </c>
      <c r="AA463" s="50">
        <v>0</v>
      </c>
      <c r="AB463" s="50">
        <v>0</v>
      </c>
      <c r="AC463" s="50">
        <v>2</v>
      </c>
      <c r="AD463" s="50">
        <v>506</v>
      </c>
      <c r="AE463" s="50">
        <v>3051</v>
      </c>
      <c r="AF463" s="50">
        <v>1171</v>
      </c>
      <c r="AG463" s="50">
        <v>10.7</v>
      </c>
      <c r="AH463" s="50">
        <v>64.5</v>
      </c>
      <c r="AI463" s="50">
        <v>24.8</v>
      </c>
      <c r="AJ463" s="48">
        <v>45</v>
      </c>
      <c r="AK463" s="50">
        <v>0</v>
      </c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50"/>
      <c r="DH463" s="50"/>
      <c r="DI463" s="50"/>
      <c r="DJ463" s="50"/>
      <c r="DK463" s="50"/>
      <c r="DL463" s="50"/>
      <c r="DM463" s="50"/>
      <c r="DN463" s="50"/>
      <c r="DO463" s="50"/>
      <c r="DP463" s="50"/>
      <c r="DQ463" s="50"/>
      <c r="DR463" s="50"/>
      <c r="DS463" s="50"/>
      <c r="DT463" s="50"/>
      <c r="DU463" s="50"/>
      <c r="DV463" s="50"/>
      <c r="DW463" s="50"/>
      <c r="DX463" s="50"/>
      <c r="DY463" s="50"/>
      <c r="DZ463" s="50"/>
      <c r="EA463" s="50"/>
      <c r="EB463" s="50"/>
      <c r="EC463" s="50"/>
      <c r="ED463" s="50"/>
      <c r="EE463" s="50"/>
      <c r="EF463" s="50"/>
      <c r="EG463" s="50"/>
      <c r="EH463" s="50"/>
      <c r="EI463" s="50"/>
      <c r="EJ463" s="50"/>
      <c r="EK463" s="50"/>
      <c r="EL463" s="50"/>
      <c r="EM463" s="50"/>
      <c r="EN463" s="50"/>
      <c r="EO463" s="50"/>
      <c r="EP463" s="50"/>
      <c r="EQ463" s="50"/>
      <c r="ER463" s="48"/>
      <c r="ES463" s="50"/>
    </row>
    <row r="464" spans="1:149" x14ac:dyDescent="0.15">
      <c r="A464" s="44" t="s">
        <v>813</v>
      </c>
      <c r="B464" s="44" t="s">
        <v>335</v>
      </c>
      <c r="C464" s="44" t="s">
        <v>558</v>
      </c>
      <c r="D464">
        <v>0</v>
      </c>
      <c r="E464" s="50">
        <v>19706</v>
      </c>
      <c r="F464" s="50">
        <v>714</v>
      </c>
      <c r="G464" s="50">
        <v>781</v>
      </c>
      <c r="H464" s="50">
        <v>801</v>
      </c>
      <c r="I464" s="50">
        <v>863</v>
      </c>
      <c r="J464" s="50">
        <v>907</v>
      </c>
      <c r="K464" s="50">
        <v>864</v>
      </c>
      <c r="L464" s="50">
        <v>956</v>
      </c>
      <c r="M464" s="50">
        <v>1173</v>
      </c>
      <c r="N464" s="50">
        <v>1373</v>
      </c>
      <c r="O464" s="50">
        <v>1611</v>
      </c>
      <c r="P464" s="50">
        <v>1449</v>
      </c>
      <c r="Q464" s="50">
        <v>1124</v>
      </c>
      <c r="R464" s="50">
        <v>1063</v>
      </c>
      <c r="S464" s="50">
        <v>1349</v>
      </c>
      <c r="T464" s="50">
        <v>1516</v>
      </c>
      <c r="U464" s="50">
        <v>1431</v>
      </c>
      <c r="V464" s="50">
        <v>940</v>
      </c>
      <c r="W464" s="50">
        <v>523</v>
      </c>
      <c r="X464" s="50">
        <v>210</v>
      </c>
      <c r="Y464" s="50">
        <v>53</v>
      </c>
      <c r="Z464" s="50">
        <v>5</v>
      </c>
      <c r="AA464" s="50">
        <v>0</v>
      </c>
      <c r="AB464" s="50">
        <v>0</v>
      </c>
      <c r="AC464" s="50">
        <v>5</v>
      </c>
      <c r="AD464" s="50">
        <v>2296</v>
      </c>
      <c r="AE464" s="50">
        <v>11383</v>
      </c>
      <c r="AF464" s="50">
        <v>6027</v>
      </c>
      <c r="AG464" s="50">
        <v>11.7</v>
      </c>
      <c r="AH464" s="50">
        <v>57.8</v>
      </c>
      <c r="AI464" s="50">
        <v>30.6</v>
      </c>
      <c r="AJ464" s="48">
        <v>47.9</v>
      </c>
      <c r="AK464" s="50">
        <v>101</v>
      </c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50"/>
      <c r="DH464" s="50"/>
      <c r="DI464" s="50"/>
      <c r="DJ464" s="50"/>
      <c r="DK464" s="50"/>
      <c r="DL464" s="50"/>
      <c r="DM464" s="50"/>
      <c r="DN464" s="50"/>
      <c r="DO464" s="50"/>
      <c r="DP464" s="50"/>
      <c r="DQ464" s="50"/>
      <c r="DR464" s="50"/>
      <c r="DS464" s="50"/>
      <c r="DT464" s="50"/>
      <c r="DU464" s="50"/>
      <c r="DV464" s="50"/>
      <c r="DW464" s="50"/>
      <c r="DX464" s="50"/>
      <c r="DY464" s="50"/>
      <c r="DZ464" s="50"/>
      <c r="EA464" s="50"/>
      <c r="EB464" s="50"/>
      <c r="EC464" s="50"/>
      <c r="ED464" s="50"/>
      <c r="EE464" s="50"/>
      <c r="EF464" s="50"/>
      <c r="EG464" s="50"/>
      <c r="EH464" s="50"/>
      <c r="EI464" s="50"/>
      <c r="EJ464" s="50"/>
      <c r="EK464" s="50"/>
      <c r="EL464" s="50"/>
      <c r="EM464" s="50"/>
      <c r="EN464" s="50"/>
      <c r="EO464" s="50"/>
      <c r="EP464" s="50"/>
      <c r="EQ464" s="50"/>
      <c r="ER464" s="48"/>
      <c r="ES464" s="50"/>
    </row>
    <row r="465" spans="1:149" x14ac:dyDescent="0.15">
      <c r="A465" s="44" t="s">
        <v>813</v>
      </c>
      <c r="B465" s="44" t="s">
        <v>335</v>
      </c>
      <c r="C465" s="44" t="s">
        <v>558</v>
      </c>
      <c r="D465">
        <v>1</v>
      </c>
      <c r="E465" s="50">
        <v>9477</v>
      </c>
      <c r="F465" s="50">
        <v>389</v>
      </c>
      <c r="G465" s="50">
        <v>397</v>
      </c>
      <c r="H465" s="50">
        <v>383</v>
      </c>
      <c r="I465" s="50">
        <v>439</v>
      </c>
      <c r="J465" s="50">
        <v>445</v>
      </c>
      <c r="K465" s="50">
        <v>405</v>
      </c>
      <c r="L465" s="50">
        <v>483</v>
      </c>
      <c r="M465" s="50">
        <v>602</v>
      </c>
      <c r="N465" s="50">
        <v>701</v>
      </c>
      <c r="O465" s="50">
        <v>812</v>
      </c>
      <c r="P465" s="50">
        <v>728</v>
      </c>
      <c r="Q465" s="50">
        <v>574</v>
      </c>
      <c r="R465" s="50">
        <v>503</v>
      </c>
      <c r="S465" s="50">
        <v>635</v>
      </c>
      <c r="T465" s="50">
        <v>680</v>
      </c>
      <c r="U465" s="50">
        <v>628</v>
      </c>
      <c r="V465" s="50">
        <v>409</v>
      </c>
      <c r="W465" s="50">
        <v>196</v>
      </c>
      <c r="X465" s="50">
        <v>57</v>
      </c>
      <c r="Y465" s="50">
        <v>11</v>
      </c>
      <c r="Z465" s="50">
        <v>0</v>
      </c>
      <c r="AA465" s="50">
        <v>0</v>
      </c>
      <c r="AB465" s="50">
        <v>0</v>
      </c>
      <c r="AC465" s="50">
        <v>0</v>
      </c>
      <c r="AD465" s="50">
        <v>1169</v>
      </c>
      <c r="AE465" s="50">
        <v>5692</v>
      </c>
      <c r="AF465" s="50">
        <v>2616</v>
      </c>
      <c r="AG465" s="50">
        <v>12.3</v>
      </c>
      <c r="AH465" s="50">
        <v>60.1</v>
      </c>
      <c r="AI465" s="50">
        <v>27.6</v>
      </c>
      <c r="AJ465" s="48">
        <v>46.4</v>
      </c>
      <c r="AK465" s="50">
        <v>0</v>
      </c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50"/>
      <c r="DH465" s="50"/>
      <c r="DI465" s="50"/>
      <c r="DJ465" s="50"/>
      <c r="DK465" s="50"/>
      <c r="DL465" s="50"/>
      <c r="DM465" s="50"/>
      <c r="DN465" s="50"/>
      <c r="DO465" s="50"/>
      <c r="DP465" s="50"/>
      <c r="DQ465" s="50"/>
      <c r="DR465" s="50"/>
      <c r="DS465" s="50"/>
      <c r="DT465" s="50"/>
      <c r="DU465" s="50"/>
      <c r="DV465" s="50"/>
      <c r="DW465" s="50"/>
      <c r="DX465" s="50"/>
      <c r="DY465" s="50"/>
      <c r="DZ465" s="50"/>
      <c r="EA465" s="50"/>
      <c r="EB465" s="50"/>
      <c r="EC465" s="50"/>
      <c r="ED465" s="50"/>
      <c r="EE465" s="50"/>
      <c r="EF465" s="50"/>
      <c r="EG465" s="50"/>
      <c r="EH465" s="50"/>
      <c r="EI465" s="50"/>
      <c r="EJ465" s="50"/>
      <c r="EK465" s="50"/>
      <c r="EL465" s="50"/>
      <c r="EM465" s="50"/>
      <c r="EN465" s="50"/>
      <c r="EO465" s="50"/>
      <c r="EP465" s="50"/>
      <c r="EQ465" s="50"/>
      <c r="ER465" s="48"/>
      <c r="ES465" s="50"/>
    </row>
    <row r="466" spans="1:149" x14ac:dyDescent="0.15">
      <c r="A466" s="44" t="s">
        <v>813</v>
      </c>
      <c r="B466" s="44" t="s">
        <v>335</v>
      </c>
      <c r="C466" s="44" t="s">
        <v>558</v>
      </c>
      <c r="D466">
        <v>2</v>
      </c>
      <c r="E466" s="50">
        <v>10229</v>
      </c>
      <c r="F466" s="50">
        <v>325</v>
      </c>
      <c r="G466" s="50">
        <v>384</v>
      </c>
      <c r="H466" s="50">
        <v>418</v>
      </c>
      <c r="I466" s="50">
        <v>424</v>
      </c>
      <c r="J466" s="50">
        <v>462</v>
      </c>
      <c r="K466" s="50">
        <v>459</v>
      </c>
      <c r="L466" s="50">
        <v>473</v>
      </c>
      <c r="M466" s="50">
        <v>571</v>
      </c>
      <c r="N466" s="50">
        <v>672</v>
      </c>
      <c r="O466" s="50">
        <v>799</v>
      </c>
      <c r="P466" s="50">
        <v>721</v>
      </c>
      <c r="Q466" s="50">
        <v>550</v>
      </c>
      <c r="R466" s="50">
        <v>560</v>
      </c>
      <c r="S466" s="50">
        <v>714</v>
      </c>
      <c r="T466" s="50">
        <v>836</v>
      </c>
      <c r="U466" s="50">
        <v>803</v>
      </c>
      <c r="V466" s="50">
        <v>531</v>
      </c>
      <c r="W466" s="50">
        <v>327</v>
      </c>
      <c r="X466" s="50">
        <v>153</v>
      </c>
      <c r="Y466" s="50">
        <v>42</v>
      </c>
      <c r="Z466" s="50">
        <v>5</v>
      </c>
      <c r="AA466" s="50">
        <v>0</v>
      </c>
      <c r="AB466" s="50">
        <v>0</v>
      </c>
      <c r="AC466" s="50">
        <v>5</v>
      </c>
      <c r="AD466" s="50">
        <v>1127</v>
      </c>
      <c r="AE466" s="50">
        <v>5691</v>
      </c>
      <c r="AF466" s="50">
        <v>3411</v>
      </c>
      <c r="AG466" s="50">
        <v>11</v>
      </c>
      <c r="AH466" s="50">
        <v>55.6</v>
      </c>
      <c r="AI466" s="50">
        <v>33.299999999999997</v>
      </c>
      <c r="AJ466" s="48">
        <v>49.2</v>
      </c>
      <c r="AK466" s="50">
        <v>0</v>
      </c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50"/>
      <c r="DH466" s="50"/>
      <c r="DI466" s="50"/>
      <c r="DJ466" s="50"/>
      <c r="DK466" s="50"/>
      <c r="DL466" s="50"/>
      <c r="DM466" s="50"/>
      <c r="DN466" s="50"/>
      <c r="DO466" s="50"/>
      <c r="DP466" s="50"/>
      <c r="DQ466" s="50"/>
      <c r="DR466" s="50"/>
      <c r="DS466" s="50"/>
      <c r="DT466" s="50"/>
      <c r="DU466" s="50"/>
      <c r="DV466" s="50"/>
      <c r="DW466" s="50"/>
      <c r="DX466" s="50"/>
      <c r="DY466" s="50"/>
      <c r="DZ466" s="50"/>
      <c r="EA466" s="50"/>
      <c r="EB466" s="50"/>
      <c r="EC466" s="50"/>
      <c r="ED466" s="50"/>
      <c r="EE466" s="50"/>
      <c r="EF466" s="50"/>
      <c r="EG466" s="50"/>
      <c r="EH466" s="50"/>
      <c r="EI466" s="50"/>
      <c r="EJ466" s="50"/>
      <c r="EK466" s="50"/>
      <c r="EL466" s="50"/>
      <c r="EM466" s="50"/>
      <c r="EN466" s="50"/>
      <c r="EO466" s="50"/>
      <c r="EP466" s="50"/>
      <c r="EQ466" s="50"/>
      <c r="ER466" s="48"/>
      <c r="ES466" s="50"/>
    </row>
    <row r="467" spans="1:149" x14ac:dyDescent="0.15">
      <c r="A467" s="44" t="s">
        <v>814</v>
      </c>
      <c r="B467" s="44" t="s">
        <v>336</v>
      </c>
      <c r="C467" s="44" t="s">
        <v>559</v>
      </c>
      <c r="D467">
        <v>0</v>
      </c>
      <c r="E467" s="50">
        <v>18146</v>
      </c>
      <c r="F467" s="50">
        <v>663</v>
      </c>
      <c r="G467" s="50">
        <v>710</v>
      </c>
      <c r="H467" s="50">
        <v>718</v>
      </c>
      <c r="I467" s="50">
        <v>814</v>
      </c>
      <c r="J467" s="50">
        <v>803</v>
      </c>
      <c r="K467" s="50">
        <v>713</v>
      </c>
      <c r="L467" s="50">
        <v>787</v>
      </c>
      <c r="M467" s="50">
        <v>913</v>
      </c>
      <c r="N467" s="50">
        <v>1179</v>
      </c>
      <c r="O467" s="50">
        <v>1431</v>
      </c>
      <c r="P467" s="50">
        <v>1295</v>
      </c>
      <c r="Q467" s="50">
        <v>1181</v>
      </c>
      <c r="R467" s="50">
        <v>1015</v>
      </c>
      <c r="S467" s="50">
        <v>1163</v>
      </c>
      <c r="T467" s="50">
        <v>1368</v>
      </c>
      <c r="U467" s="50">
        <v>1288</v>
      </c>
      <c r="V467" s="50">
        <v>995</v>
      </c>
      <c r="W467" s="50">
        <v>674</v>
      </c>
      <c r="X467" s="50">
        <v>316</v>
      </c>
      <c r="Y467" s="50">
        <v>106</v>
      </c>
      <c r="Z467" s="50">
        <v>14</v>
      </c>
      <c r="AA467" s="50">
        <v>0</v>
      </c>
      <c r="AB467" s="50">
        <v>0</v>
      </c>
      <c r="AC467" s="50">
        <v>14</v>
      </c>
      <c r="AD467" s="50">
        <v>2091</v>
      </c>
      <c r="AE467" s="50">
        <v>10131</v>
      </c>
      <c r="AF467" s="50">
        <v>5924</v>
      </c>
      <c r="AG467" s="50">
        <v>11.5</v>
      </c>
      <c r="AH467" s="50">
        <v>55.8</v>
      </c>
      <c r="AI467" s="50">
        <v>32.6</v>
      </c>
      <c r="AJ467" s="48">
        <v>49.3</v>
      </c>
      <c r="AK467" s="50">
        <v>103</v>
      </c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  <c r="DH467" s="50"/>
      <c r="DI467" s="50"/>
      <c r="DJ467" s="50"/>
      <c r="DK467" s="50"/>
      <c r="DL467" s="50"/>
      <c r="DM467" s="50"/>
      <c r="DN467" s="50"/>
      <c r="DO467" s="50"/>
      <c r="DP467" s="50"/>
      <c r="DQ467" s="50"/>
      <c r="DR467" s="50"/>
      <c r="DS467" s="50"/>
      <c r="DT467" s="50"/>
      <c r="DU467" s="50"/>
      <c r="DV467" s="50"/>
      <c r="DW467" s="50"/>
      <c r="DX467" s="50"/>
      <c r="DY467" s="50"/>
      <c r="DZ467" s="50"/>
      <c r="EA467" s="50"/>
      <c r="EB467" s="50"/>
      <c r="EC467" s="50"/>
      <c r="ED467" s="50"/>
      <c r="EE467" s="50"/>
      <c r="EF467" s="50"/>
      <c r="EG467" s="50"/>
      <c r="EH467" s="50"/>
      <c r="EI467" s="50"/>
      <c r="EJ467" s="50"/>
      <c r="EK467" s="50"/>
      <c r="EL467" s="50"/>
      <c r="EM467" s="50"/>
      <c r="EN467" s="50"/>
      <c r="EO467" s="50"/>
      <c r="EP467" s="50"/>
      <c r="EQ467" s="50"/>
      <c r="ER467" s="48"/>
      <c r="ES467" s="50"/>
    </row>
    <row r="468" spans="1:149" x14ac:dyDescent="0.15">
      <c r="A468" s="44" t="s">
        <v>814</v>
      </c>
      <c r="B468" s="44" t="s">
        <v>336</v>
      </c>
      <c r="C468" s="44" t="s">
        <v>559</v>
      </c>
      <c r="D468">
        <v>1</v>
      </c>
      <c r="E468" s="50">
        <v>8441</v>
      </c>
      <c r="F468" s="50">
        <v>358</v>
      </c>
      <c r="G468" s="50">
        <v>382</v>
      </c>
      <c r="H468" s="50">
        <v>366</v>
      </c>
      <c r="I468" s="50">
        <v>412</v>
      </c>
      <c r="J468" s="50">
        <v>400</v>
      </c>
      <c r="K468" s="50">
        <v>340</v>
      </c>
      <c r="L468" s="50">
        <v>353</v>
      </c>
      <c r="M468" s="50">
        <v>440</v>
      </c>
      <c r="N468" s="50">
        <v>568</v>
      </c>
      <c r="O468" s="50">
        <v>692</v>
      </c>
      <c r="P468" s="50">
        <v>613</v>
      </c>
      <c r="Q468" s="50">
        <v>577</v>
      </c>
      <c r="R468" s="50">
        <v>487</v>
      </c>
      <c r="S468" s="50">
        <v>519</v>
      </c>
      <c r="T468" s="50">
        <v>619</v>
      </c>
      <c r="U468" s="50">
        <v>541</v>
      </c>
      <c r="V468" s="50">
        <v>419</v>
      </c>
      <c r="W468" s="50">
        <v>238</v>
      </c>
      <c r="X468" s="50">
        <v>98</v>
      </c>
      <c r="Y468" s="50">
        <v>18</v>
      </c>
      <c r="Z468" s="50">
        <v>1</v>
      </c>
      <c r="AA468" s="50">
        <v>0</v>
      </c>
      <c r="AB468" s="50">
        <v>0</v>
      </c>
      <c r="AC468" s="50">
        <v>1</v>
      </c>
      <c r="AD468" s="50">
        <v>1106</v>
      </c>
      <c r="AE468" s="50">
        <v>4882</v>
      </c>
      <c r="AF468" s="50">
        <v>2453</v>
      </c>
      <c r="AG468" s="50">
        <v>13.1</v>
      </c>
      <c r="AH468" s="50">
        <v>57.8</v>
      </c>
      <c r="AI468" s="50">
        <v>29.1</v>
      </c>
      <c r="AJ468" s="48">
        <v>47.2</v>
      </c>
      <c r="AK468" s="50">
        <v>0</v>
      </c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  <c r="DH468" s="50"/>
      <c r="DI468" s="50"/>
      <c r="DJ468" s="50"/>
      <c r="DK468" s="50"/>
      <c r="DL468" s="50"/>
      <c r="DM468" s="50"/>
      <c r="DN468" s="50"/>
      <c r="DO468" s="50"/>
      <c r="DP468" s="50"/>
      <c r="DQ468" s="50"/>
      <c r="DR468" s="50"/>
      <c r="DS468" s="50"/>
      <c r="DT468" s="50"/>
      <c r="DU468" s="50"/>
      <c r="DV468" s="50"/>
      <c r="DW468" s="50"/>
      <c r="DX468" s="50"/>
      <c r="DY468" s="50"/>
      <c r="DZ468" s="50"/>
      <c r="EA468" s="50"/>
      <c r="EB468" s="50"/>
      <c r="EC468" s="50"/>
      <c r="ED468" s="50"/>
      <c r="EE468" s="50"/>
      <c r="EF468" s="50"/>
      <c r="EG468" s="50"/>
      <c r="EH468" s="50"/>
      <c r="EI468" s="50"/>
      <c r="EJ468" s="50"/>
      <c r="EK468" s="50"/>
      <c r="EL468" s="50"/>
      <c r="EM468" s="50"/>
      <c r="EN468" s="50"/>
      <c r="EO468" s="50"/>
      <c r="EP468" s="50"/>
      <c r="EQ468" s="50"/>
      <c r="ER468" s="48"/>
      <c r="ES468" s="50"/>
    </row>
    <row r="469" spans="1:149" x14ac:dyDescent="0.15">
      <c r="A469" s="44" t="s">
        <v>814</v>
      </c>
      <c r="B469" s="44" t="s">
        <v>336</v>
      </c>
      <c r="C469" s="44" t="s">
        <v>559</v>
      </c>
      <c r="D469">
        <v>2</v>
      </c>
      <c r="E469" s="50">
        <v>9705</v>
      </c>
      <c r="F469" s="50">
        <v>305</v>
      </c>
      <c r="G469" s="50">
        <v>328</v>
      </c>
      <c r="H469" s="50">
        <v>352</v>
      </c>
      <c r="I469" s="50">
        <v>402</v>
      </c>
      <c r="J469" s="50">
        <v>403</v>
      </c>
      <c r="K469" s="50">
        <v>373</v>
      </c>
      <c r="L469" s="50">
        <v>434</v>
      </c>
      <c r="M469" s="50">
        <v>473</v>
      </c>
      <c r="N469" s="50">
        <v>611</v>
      </c>
      <c r="O469" s="50">
        <v>739</v>
      </c>
      <c r="P469" s="50">
        <v>682</v>
      </c>
      <c r="Q469" s="50">
        <v>604</v>
      </c>
      <c r="R469" s="50">
        <v>528</v>
      </c>
      <c r="S469" s="50">
        <v>644</v>
      </c>
      <c r="T469" s="50">
        <v>749</v>
      </c>
      <c r="U469" s="50">
        <v>747</v>
      </c>
      <c r="V469" s="50">
        <v>576</v>
      </c>
      <c r="W469" s="50">
        <v>436</v>
      </c>
      <c r="X469" s="50">
        <v>218</v>
      </c>
      <c r="Y469" s="50">
        <v>88</v>
      </c>
      <c r="Z469" s="50">
        <v>13</v>
      </c>
      <c r="AA469" s="50">
        <v>0</v>
      </c>
      <c r="AB469" s="50">
        <v>0</v>
      </c>
      <c r="AC469" s="50">
        <v>13</v>
      </c>
      <c r="AD469" s="50">
        <v>985</v>
      </c>
      <c r="AE469" s="50">
        <v>5249</v>
      </c>
      <c r="AF469" s="50">
        <v>3471</v>
      </c>
      <c r="AG469" s="50">
        <v>10.1</v>
      </c>
      <c r="AH469" s="50">
        <v>54.1</v>
      </c>
      <c r="AI469" s="50">
        <v>35.799999999999997</v>
      </c>
      <c r="AJ469" s="48">
        <v>51.2</v>
      </c>
      <c r="AK469" s="50">
        <v>0</v>
      </c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  <c r="DD469" s="50"/>
      <c r="DE469" s="50"/>
      <c r="DF469" s="50"/>
      <c r="DG469" s="50"/>
      <c r="DH469" s="50"/>
      <c r="DI469" s="50"/>
      <c r="DJ469" s="50"/>
      <c r="DK469" s="50"/>
      <c r="DL469" s="50"/>
      <c r="DM469" s="50"/>
      <c r="DN469" s="50"/>
      <c r="DO469" s="50"/>
      <c r="DP469" s="50"/>
      <c r="DQ469" s="50"/>
      <c r="DR469" s="50"/>
      <c r="DS469" s="50"/>
      <c r="DT469" s="50"/>
      <c r="DU469" s="50"/>
      <c r="DV469" s="50"/>
      <c r="DW469" s="50"/>
      <c r="DX469" s="50"/>
      <c r="DY469" s="50"/>
      <c r="DZ469" s="50"/>
      <c r="EA469" s="50"/>
      <c r="EB469" s="50"/>
      <c r="EC469" s="50"/>
      <c r="ED469" s="50"/>
      <c r="EE469" s="50"/>
      <c r="EF469" s="50"/>
      <c r="EG469" s="50"/>
      <c r="EH469" s="50"/>
      <c r="EI469" s="50"/>
      <c r="EJ469" s="50"/>
      <c r="EK469" s="50"/>
      <c r="EL469" s="50"/>
      <c r="EM469" s="50"/>
      <c r="EN469" s="50"/>
      <c r="EO469" s="50"/>
      <c r="EP469" s="50"/>
      <c r="EQ469" s="50"/>
      <c r="ER469" s="48"/>
      <c r="ES469" s="50"/>
    </row>
    <row r="470" spans="1:149" x14ac:dyDescent="0.15">
      <c r="A470" s="44" t="s">
        <v>815</v>
      </c>
      <c r="B470" s="44" t="s">
        <v>337</v>
      </c>
      <c r="C470" s="44" t="s">
        <v>560</v>
      </c>
      <c r="D470">
        <v>0</v>
      </c>
      <c r="E470" s="50">
        <v>9359</v>
      </c>
      <c r="F470" s="50">
        <v>266</v>
      </c>
      <c r="G470" s="50">
        <v>344</v>
      </c>
      <c r="H470" s="50">
        <v>379</v>
      </c>
      <c r="I470" s="50">
        <v>437</v>
      </c>
      <c r="J470" s="50">
        <v>456</v>
      </c>
      <c r="K470" s="50">
        <v>350</v>
      </c>
      <c r="L470" s="50">
        <v>372</v>
      </c>
      <c r="M470" s="50">
        <v>452</v>
      </c>
      <c r="N470" s="50">
        <v>568</v>
      </c>
      <c r="O470" s="50">
        <v>755</v>
      </c>
      <c r="P470" s="50">
        <v>719</v>
      </c>
      <c r="Q470" s="50">
        <v>559</v>
      </c>
      <c r="R470" s="50">
        <v>549</v>
      </c>
      <c r="S470" s="50">
        <v>639</v>
      </c>
      <c r="T470" s="50">
        <v>786</v>
      </c>
      <c r="U470" s="50">
        <v>726</v>
      </c>
      <c r="V470" s="50">
        <v>487</v>
      </c>
      <c r="W470" s="50">
        <v>329</v>
      </c>
      <c r="X470" s="50">
        <v>154</v>
      </c>
      <c r="Y470" s="50">
        <v>26</v>
      </c>
      <c r="Z470" s="50">
        <v>6</v>
      </c>
      <c r="AA470" s="50">
        <v>0</v>
      </c>
      <c r="AB470" s="50">
        <v>0</v>
      </c>
      <c r="AC470" s="50">
        <v>6</v>
      </c>
      <c r="AD470" s="50">
        <v>989</v>
      </c>
      <c r="AE470" s="50">
        <v>5217</v>
      </c>
      <c r="AF470" s="50">
        <v>3153</v>
      </c>
      <c r="AG470" s="50">
        <v>10.6</v>
      </c>
      <c r="AH470" s="50">
        <v>55.7</v>
      </c>
      <c r="AI470" s="50">
        <v>33.700000000000003</v>
      </c>
      <c r="AJ470" s="48">
        <v>49.8</v>
      </c>
      <c r="AK470" s="50">
        <v>104</v>
      </c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  <c r="DD470" s="50"/>
      <c r="DE470" s="50"/>
      <c r="DF470" s="50"/>
      <c r="DG470" s="50"/>
      <c r="DH470" s="50"/>
      <c r="DI470" s="50"/>
      <c r="DJ470" s="50"/>
      <c r="DK470" s="50"/>
      <c r="DL470" s="50"/>
      <c r="DM470" s="50"/>
      <c r="DN470" s="50"/>
      <c r="DO470" s="50"/>
      <c r="DP470" s="50"/>
      <c r="DQ470" s="50"/>
      <c r="DR470" s="50"/>
      <c r="DS470" s="50"/>
      <c r="DT470" s="50"/>
      <c r="DU470" s="50"/>
      <c r="DV470" s="50"/>
      <c r="DW470" s="50"/>
      <c r="DX470" s="50"/>
      <c r="DY470" s="50"/>
      <c r="DZ470" s="50"/>
      <c r="EA470" s="50"/>
      <c r="EB470" s="50"/>
      <c r="EC470" s="50"/>
      <c r="ED470" s="50"/>
      <c r="EE470" s="50"/>
      <c r="EF470" s="50"/>
      <c r="EG470" s="50"/>
      <c r="EH470" s="50"/>
      <c r="EI470" s="50"/>
      <c r="EJ470" s="50"/>
      <c r="EK470" s="50"/>
      <c r="EL470" s="50"/>
      <c r="EM470" s="50"/>
      <c r="EN470" s="50"/>
      <c r="EO470" s="50"/>
      <c r="EP470" s="50"/>
      <c r="EQ470" s="50"/>
      <c r="ER470" s="48"/>
      <c r="ES470" s="50"/>
    </row>
    <row r="471" spans="1:149" x14ac:dyDescent="0.15">
      <c r="A471" s="44" t="s">
        <v>815</v>
      </c>
      <c r="B471" s="44" t="s">
        <v>337</v>
      </c>
      <c r="C471" s="44" t="s">
        <v>560</v>
      </c>
      <c r="D471">
        <v>1</v>
      </c>
      <c r="E471" s="50">
        <v>4374</v>
      </c>
      <c r="F471" s="50">
        <v>140</v>
      </c>
      <c r="G471" s="50">
        <v>194</v>
      </c>
      <c r="H471" s="50">
        <v>187</v>
      </c>
      <c r="I471" s="50">
        <v>211</v>
      </c>
      <c r="J471" s="50">
        <v>239</v>
      </c>
      <c r="K471" s="50">
        <v>183</v>
      </c>
      <c r="L471" s="50">
        <v>178</v>
      </c>
      <c r="M471" s="50">
        <v>213</v>
      </c>
      <c r="N471" s="50">
        <v>289</v>
      </c>
      <c r="O471" s="50">
        <v>363</v>
      </c>
      <c r="P471" s="50">
        <v>328</v>
      </c>
      <c r="Q471" s="50">
        <v>256</v>
      </c>
      <c r="R471" s="50">
        <v>255</v>
      </c>
      <c r="S471" s="50">
        <v>317</v>
      </c>
      <c r="T471" s="50">
        <v>339</v>
      </c>
      <c r="U471" s="50">
        <v>311</v>
      </c>
      <c r="V471" s="50">
        <v>201</v>
      </c>
      <c r="W471" s="50">
        <v>130</v>
      </c>
      <c r="X471" s="50">
        <v>33</v>
      </c>
      <c r="Y471" s="50">
        <v>5</v>
      </c>
      <c r="Z471" s="50">
        <v>2</v>
      </c>
      <c r="AA471" s="50">
        <v>0</v>
      </c>
      <c r="AB471" s="50">
        <v>0</v>
      </c>
      <c r="AC471" s="50">
        <v>2</v>
      </c>
      <c r="AD471" s="50">
        <v>521</v>
      </c>
      <c r="AE471" s="50">
        <v>2515</v>
      </c>
      <c r="AF471" s="50">
        <v>1338</v>
      </c>
      <c r="AG471" s="50">
        <v>11.9</v>
      </c>
      <c r="AH471" s="50">
        <v>57.5</v>
      </c>
      <c r="AI471" s="50">
        <v>30.6</v>
      </c>
      <c r="AJ471" s="48">
        <v>47.7</v>
      </c>
      <c r="AK471" s="50">
        <v>0</v>
      </c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  <c r="DA471" s="50"/>
      <c r="DB471" s="50"/>
      <c r="DC471" s="50"/>
      <c r="DD471" s="50"/>
      <c r="DE471" s="50"/>
      <c r="DF471" s="50"/>
      <c r="DG471" s="50"/>
      <c r="DH471" s="50"/>
      <c r="DI471" s="50"/>
      <c r="DJ471" s="50"/>
      <c r="DK471" s="50"/>
      <c r="DL471" s="50"/>
      <c r="DM471" s="50"/>
      <c r="DN471" s="50"/>
      <c r="DO471" s="50"/>
      <c r="DP471" s="50"/>
      <c r="DQ471" s="50"/>
      <c r="DR471" s="50"/>
      <c r="DS471" s="50"/>
      <c r="DT471" s="50"/>
      <c r="DU471" s="50"/>
      <c r="DV471" s="50"/>
      <c r="DW471" s="50"/>
      <c r="DX471" s="50"/>
      <c r="DY471" s="50"/>
      <c r="DZ471" s="50"/>
      <c r="EA471" s="50"/>
      <c r="EB471" s="50"/>
      <c r="EC471" s="50"/>
      <c r="ED471" s="50"/>
      <c r="EE471" s="50"/>
      <c r="EF471" s="50"/>
      <c r="EG471" s="50"/>
      <c r="EH471" s="50"/>
      <c r="EI471" s="50"/>
      <c r="EJ471" s="50"/>
      <c r="EK471" s="50"/>
      <c r="EL471" s="50"/>
      <c r="EM471" s="50"/>
      <c r="EN471" s="50"/>
      <c r="EO471" s="50"/>
      <c r="EP471" s="50"/>
      <c r="EQ471" s="50"/>
      <c r="ER471" s="48"/>
      <c r="ES471" s="50"/>
    </row>
    <row r="472" spans="1:149" x14ac:dyDescent="0.15">
      <c r="A472" s="44" t="s">
        <v>815</v>
      </c>
      <c r="B472" s="44" t="s">
        <v>337</v>
      </c>
      <c r="C472" s="44" t="s">
        <v>560</v>
      </c>
      <c r="D472">
        <v>2</v>
      </c>
      <c r="E472" s="50">
        <v>4985</v>
      </c>
      <c r="F472" s="50">
        <v>126</v>
      </c>
      <c r="G472" s="50">
        <v>150</v>
      </c>
      <c r="H472" s="50">
        <v>192</v>
      </c>
      <c r="I472" s="50">
        <v>226</v>
      </c>
      <c r="J472" s="50">
        <v>217</v>
      </c>
      <c r="K472" s="50">
        <v>167</v>
      </c>
      <c r="L472" s="50">
        <v>194</v>
      </c>
      <c r="M472" s="50">
        <v>239</v>
      </c>
      <c r="N472" s="50">
        <v>279</v>
      </c>
      <c r="O472" s="50">
        <v>392</v>
      </c>
      <c r="P472" s="50">
        <v>391</v>
      </c>
      <c r="Q472" s="50">
        <v>303</v>
      </c>
      <c r="R472" s="50">
        <v>294</v>
      </c>
      <c r="S472" s="50">
        <v>322</v>
      </c>
      <c r="T472" s="50">
        <v>447</v>
      </c>
      <c r="U472" s="50">
        <v>415</v>
      </c>
      <c r="V472" s="50">
        <v>286</v>
      </c>
      <c r="W472" s="50">
        <v>199</v>
      </c>
      <c r="X472" s="50">
        <v>121</v>
      </c>
      <c r="Y472" s="50">
        <v>21</v>
      </c>
      <c r="Z472" s="50">
        <v>4</v>
      </c>
      <c r="AA472" s="50">
        <v>0</v>
      </c>
      <c r="AB472" s="50">
        <v>0</v>
      </c>
      <c r="AC472" s="50">
        <v>4</v>
      </c>
      <c r="AD472" s="50">
        <v>468</v>
      </c>
      <c r="AE472" s="50">
        <v>2702</v>
      </c>
      <c r="AF472" s="50">
        <v>1815</v>
      </c>
      <c r="AG472" s="50">
        <v>9.4</v>
      </c>
      <c r="AH472" s="50">
        <v>54.2</v>
      </c>
      <c r="AI472" s="50">
        <v>36.4</v>
      </c>
      <c r="AJ472" s="48">
        <v>51.7</v>
      </c>
      <c r="AK472" s="50">
        <v>0</v>
      </c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G472" s="50"/>
      <c r="DH472" s="50"/>
      <c r="DI472" s="50"/>
      <c r="DJ472" s="50"/>
      <c r="DK472" s="50"/>
      <c r="DL472" s="50"/>
      <c r="DM472" s="50"/>
      <c r="DN472" s="50"/>
      <c r="DO472" s="50"/>
      <c r="DP472" s="50"/>
      <c r="DQ472" s="50"/>
      <c r="DR472" s="50"/>
      <c r="DS472" s="50"/>
      <c r="DT472" s="50"/>
      <c r="DU472" s="50"/>
      <c r="DV472" s="50"/>
      <c r="DW472" s="50"/>
      <c r="DX472" s="50"/>
      <c r="DY472" s="50"/>
      <c r="DZ472" s="50"/>
      <c r="EA472" s="50"/>
      <c r="EB472" s="50"/>
      <c r="EC472" s="50"/>
      <c r="ED472" s="50"/>
      <c r="EE472" s="50"/>
      <c r="EF472" s="50"/>
      <c r="EG472" s="50"/>
      <c r="EH472" s="50"/>
      <c r="EI472" s="50"/>
      <c r="EJ472" s="50"/>
      <c r="EK472" s="50"/>
      <c r="EL472" s="50"/>
      <c r="EM472" s="50"/>
      <c r="EN472" s="50"/>
      <c r="EO472" s="50"/>
      <c r="EP472" s="50"/>
      <c r="EQ472" s="50"/>
      <c r="ER472" s="48"/>
      <c r="ES472" s="50"/>
    </row>
    <row r="473" spans="1:149" x14ac:dyDescent="0.15">
      <c r="A473" s="44" t="s">
        <v>816</v>
      </c>
      <c r="B473" s="44" t="s">
        <v>338</v>
      </c>
      <c r="C473" s="44" t="s">
        <v>561</v>
      </c>
      <c r="D473">
        <v>0</v>
      </c>
      <c r="E473" s="50">
        <v>43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  <c r="L473" s="50">
        <v>2</v>
      </c>
      <c r="M473" s="50">
        <v>1</v>
      </c>
      <c r="N473" s="50">
        <v>0</v>
      </c>
      <c r="O473" s="50">
        <v>0</v>
      </c>
      <c r="P473" s="50">
        <v>1</v>
      </c>
      <c r="Q473" s="50">
        <v>0</v>
      </c>
      <c r="R473" s="50">
        <v>9</v>
      </c>
      <c r="S473" s="50">
        <v>7</v>
      </c>
      <c r="T473" s="50">
        <v>2</v>
      </c>
      <c r="U473" s="50">
        <v>7</v>
      </c>
      <c r="V473" s="50">
        <v>2</v>
      </c>
      <c r="W473" s="50">
        <v>6</v>
      </c>
      <c r="X473" s="50">
        <v>4</v>
      </c>
      <c r="Y473" s="50">
        <v>2</v>
      </c>
      <c r="Z473" s="50">
        <v>0</v>
      </c>
      <c r="AA473" s="50">
        <v>0</v>
      </c>
      <c r="AB473" s="50">
        <v>0</v>
      </c>
      <c r="AC473" s="50">
        <v>0</v>
      </c>
      <c r="AD473" s="50">
        <v>0</v>
      </c>
      <c r="AE473" s="50">
        <v>13</v>
      </c>
      <c r="AF473" s="50">
        <v>30</v>
      </c>
      <c r="AG473" s="50">
        <v>0</v>
      </c>
      <c r="AH473" s="50">
        <v>30.2</v>
      </c>
      <c r="AI473" s="50">
        <v>69.8</v>
      </c>
      <c r="AJ473" s="48">
        <v>72.3</v>
      </c>
      <c r="AK473" s="50">
        <v>97</v>
      </c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  <c r="DD473" s="50"/>
      <c r="DE473" s="50"/>
      <c r="DF473" s="50"/>
      <c r="DG473" s="50"/>
      <c r="DH473" s="50"/>
      <c r="DI473" s="50"/>
      <c r="DJ473" s="50"/>
      <c r="DK473" s="50"/>
      <c r="DL473" s="50"/>
      <c r="DM473" s="50"/>
      <c r="DN473" s="50"/>
      <c r="DO473" s="50"/>
      <c r="DP473" s="50"/>
      <c r="DQ473" s="50"/>
      <c r="DR473" s="50"/>
      <c r="DS473" s="50"/>
      <c r="DT473" s="50"/>
      <c r="DU473" s="50"/>
      <c r="DV473" s="50"/>
      <c r="DW473" s="50"/>
      <c r="DX473" s="50"/>
      <c r="DY473" s="50"/>
      <c r="DZ473" s="50"/>
      <c r="EA473" s="50"/>
      <c r="EB473" s="50"/>
      <c r="EC473" s="50"/>
      <c r="ED473" s="50"/>
      <c r="EE473" s="50"/>
      <c r="EF473" s="50"/>
      <c r="EG473" s="50"/>
      <c r="EH473" s="50"/>
      <c r="EI473" s="50"/>
      <c r="EJ473" s="50"/>
      <c r="EK473" s="50"/>
      <c r="EL473" s="50"/>
      <c r="EM473" s="50"/>
      <c r="EN473" s="50"/>
      <c r="EO473" s="50"/>
      <c r="EP473" s="50"/>
      <c r="EQ473" s="50"/>
      <c r="ER473" s="48"/>
      <c r="ES473" s="50"/>
    </row>
    <row r="474" spans="1:149" x14ac:dyDescent="0.15">
      <c r="A474" s="44" t="s">
        <v>816</v>
      </c>
      <c r="B474" s="44" t="s">
        <v>338</v>
      </c>
      <c r="C474" s="44" t="s">
        <v>561</v>
      </c>
      <c r="D474">
        <v>1</v>
      </c>
      <c r="E474" s="50">
        <v>17</v>
      </c>
      <c r="F474" s="50">
        <v>0</v>
      </c>
      <c r="G474" s="50">
        <v>0</v>
      </c>
      <c r="H474" s="50">
        <v>0</v>
      </c>
      <c r="I474" s="50">
        <v>0</v>
      </c>
      <c r="J474" s="50">
        <v>0</v>
      </c>
      <c r="K474" s="50">
        <v>0</v>
      </c>
      <c r="L474" s="50">
        <v>1</v>
      </c>
      <c r="M474" s="50">
        <v>1</v>
      </c>
      <c r="N474" s="50">
        <v>0</v>
      </c>
      <c r="O474" s="50">
        <v>0</v>
      </c>
      <c r="P474" s="50">
        <v>1</v>
      </c>
      <c r="Q474" s="50">
        <v>0</v>
      </c>
      <c r="R474" s="50">
        <v>4</v>
      </c>
      <c r="S474" s="50">
        <v>4</v>
      </c>
      <c r="T474" s="50">
        <v>1</v>
      </c>
      <c r="U474" s="50">
        <v>3</v>
      </c>
      <c r="V474" s="50">
        <v>2</v>
      </c>
      <c r="W474" s="50">
        <v>0</v>
      </c>
      <c r="X474" s="50">
        <v>0</v>
      </c>
      <c r="Y474" s="50">
        <v>0</v>
      </c>
      <c r="Z474" s="50">
        <v>0</v>
      </c>
      <c r="AA474" s="50">
        <v>0</v>
      </c>
      <c r="AB474" s="50">
        <v>0</v>
      </c>
      <c r="AC474" s="50">
        <v>0</v>
      </c>
      <c r="AD474" s="50">
        <v>0</v>
      </c>
      <c r="AE474" s="50">
        <v>7</v>
      </c>
      <c r="AF474" s="50">
        <v>10</v>
      </c>
      <c r="AG474" s="50">
        <v>0</v>
      </c>
      <c r="AH474" s="50">
        <v>41.2</v>
      </c>
      <c r="AI474" s="50">
        <v>58.8</v>
      </c>
      <c r="AJ474" s="48">
        <v>64.900000000000006</v>
      </c>
      <c r="AK474" s="50">
        <v>0</v>
      </c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0"/>
      <c r="DA474" s="50"/>
      <c r="DB474" s="50"/>
      <c r="DC474" s="50"/>
      <c r="DD474" s="50"/>
      <c r="DE474" s="50"/>
      <c r="DF474" s="50"/>
      <c r="DG474" s="50"/>
      <c r="DH474" s="50"/>
      <c r="DI474" s="50"/>
      <c r="DJ474" s="50"/>
      <c r="DK474" s="50"/>
      <c r="DL474" s="50"/>
      <c r="DM474" s="50"/>
      <c r="DN474" s="50"/>
      <c r="DO474" s="50"/>
      <c r="DP474" s="50"/>
      <c r="DQ474" s="50"/>
      <c r="DR474" s="50"/>
      <c r="DS474" s="50"/>
      <c r="DT474" s="50"/>
      <c r="DU474" s="50"/>
      <c r="DV474" s="50"/>
      <c r="DW474" s="50"/>
      <c r="DX474" s="50"/>
      <c r="DY474" s="50"/>
      <c r="DZ474" s="50"/>
      <c r="EA474" s="50"/>
      <c r="EB474" s="50"/>
      <c r="EC474" s="50"/>
      <c r="ED474" s="50"/>
      <c r="EE474" s="50"/>
      <c r="EF474" s="50"/>
      <c r="EG474" s="50"/>
      <c r="EH474" s="50"/>
      <c r="EI474" s="50"/>
      <c r="EJ474" s="50"/>
      <c r="EK474" s="50"/>
      <c r="EL474" s="50"/>
      <c r="EM474" s="50"/>
      <c r="EN474" s="50"/>
      <c r="EO474" s="50"/>
      <c r="EP474" s="50"/>
      <c r="EQ474" s="50"/>
      <c r="ER474" s="48"/>
      <c r="ES474" s="50"/>
    </row>
    <row r="475" spans="1:149" x14ac:dyDescent="0.15">
      <c r="A475" s="44" t="s">
        <v>816</v>
      </c>
      <c r="B475" s="44" t="s">
        <v>338</v>
      </c>
      <c r="C475" s="44" t="s">
        <v>561</v>
      </c>
      <c r="D475">
        <v>2</v>
      </c>
      <c r="E475" s="50">
        <v>26</v>
      </c>
      <c r="F475" s="50">
        <v>0</v>
      </c>
      <c r="G475" s="50">
        <v>0</v>
      </c>
      <c r="H475" s="50">
        <v>0</v>
      </c>
      <c r="I475" s="50">
        <v>0</v>
      </c>
      <c r="J475" s="50">
        <v>0</v>
      </c>
      <c r="K475" s="50">
        <v>0</v>
      </c>
      <c r="L475" s="50">
        <v>1</v>
      </c>
      <c r="M475" s="50">
        <v>0</v>
      </c>
      <c r="N475" s="50">
        <v>0</v>
      </c>
      <c r="O475" s="50">
        <v>0</v>
      </c>
      <c r="P475" s="50">
        <v>0</v>
      </c>
      <c r="Q475" s="50">
        <v>0</v>
      </c>
      <c r="R475" s="50">
        <v>5</v>
      </c>
      <c r="S475" s="50">
        <v>3</v>
      </c>
      <c r="T475" s="50">
        <v>1</v>
      </c>
      <c r="U475" s="50">
        <v>4</v>
      </c>
      <c r="V475" s="50">
        <v>0</v>
      </c>
      <c r="W475" s="50">
        <v>6</v>
      </c>
      <c r="X475" s="50">
        <v>4</v>
      </c>
      <c r="Y475" s="50">
        <v>2</v>
      </c>
      <c r="Z475" s="50">
        <v>0</v>
      </c>
      <c r="AA475" s="50">
        <v>0</v>
      </c>
      <c r="AB475" s="50">
        <v>0</v>
      </c>
      <c r="AC475" s="50">
        <v>0</v>
      </c>
      <c r="AD475" s="50">
        <v>0</v>
      </c>
      <c r="AE475" s="50">
        <v>6</v>
      </c>
      <c r="AF475" s="50">
        <v>20</v>
      </c>
      <c r="AG475" s="50">
        <v>0</v>
      </c>
      <c r="AH475" s="50">
        <v>23.1</v>
      </c>
      <c r="AI475" s="50">
        <v>76.900000000000006</v>
      </c>
      <c r="AJ475" s="48">
        <v>77.099999999999994</v>
      </c>
      <c r="AK475" s="50">
        <v>0</v>
      </c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  <c r="DA475" s="50"/>
      <c r="DB475" s="50"/>
      <c r="DC475" s="50"/>
      <c r="DD475" s="50"/>
      <c r="DE475" s="50"/>
      <c r="DF475" s="50"/>
      <c r="DG475" s="50"/>
      <c r="DH475" s="50"/>
      <c r="DI475" s="50"/>
      <c r="DJ475" s="50"/>
      <c r="DK475" s="50"/>
      <c r="DL475" s="50"/>
      <c r="DM475" s="50"/>
      <c r="DN475" s="50"/>
      <c r="DO475" s="50"/>
      <c r="DP475" s="50"/>
      <c r="DQ475" s="50"/>
      <c r="DR475" s="50"/>
      <c r="DS475" s="50"/>
      <c r="DT475" s="50"/>
      <c r="DU475" s="50"/>
      <c r="DV475" s="50"/>
      <c r="DW475" s="50"/>
      <c r="DX475" s="50"/>
      <c r="DY475" s="50"/>
      <c r="DZ475" s="50"/>
      <c r="EA475" s="50"/>
      <c r="EB475" s="50"/>
      <c r="EC475" s="50"/>
      <c r="ED475" s="50"/>
      <c r="EE475" s="50"/>
      <c r="EF475" s="50"/>
      <c r="EG475" s="50"/>
      <c r="EH475" s="50"/>
      <c r="EI475" s="50"/>
      <c r="EJ475" s="50"/>
      <c r="EK475" s="50"/>
      <c r="EL475" s="50"/>
      <c r="EM475" s="50"/>
      <c r="EN475" s="50"/>
      <c r="EO475" s="50"/>
      <c r="EP475" s="50"/>
      <c r="EQ475" s="50"/>
      <c r="ER475" s="48"/>
      <c r="ES475" s="50"/>
    </row>
    <row r="476" spans="1:149" x14ac:dyDescent="0.15">
      <c r="A476" s="44" t="s">
        <v>817</v>
      </c>
      <c r="B476" s="44" t="s">
        <v>339</v>
      </c>
      <c r="C476" s="44" t="s">
        <v>562</v>
      </c>
      <c r="D476">
        <v>0</v>
      </c>
      <c r="E476" s="50">
        <v>212</v>
      </c>
      <c r="F476" s="50">
        <v>1</v>
      </c>
      <c r="G476" s="50">
        <v>5</v>
      </c>
      <c r="H476" s="50">
        <v>6</v>
      </c>
      <c r="I476" s="50">
        <v>3</v>
      </c>
      <c r="J476" s="50">
        <v>2</v>
      </c>
      <c r="K476" s="50">
        <v>4</v>
      </c>
      <c r="L476" s="50">
        <v>4</v>
      </c>
      <c r="M476" s="50">
        <v>8</v>
      </c>
      <c r="N476" s="50">
        <v>5</v>
      </c>
      <c r="O476" s="50">
        <v>9</v>
      </c>
      <c r="P476" s="50">
        <v>10</v>
      </c>
      <c r="Q476" s="50">
        <v>10</v>
      </c>
      <c r="R476" s="50">
        <v>11</v>
      </c>
      <c r="S476" s="50">
        <v>14</v>
      </c>
      <c r="T476" s="50">
        <v>16</v>
      </c>
      <c r="U476" s="50">
        <v>21</v>
      </c>
      <c r="V476" s="50">
        <v>33</v>
      </c>
      <c r="W476" s="50">
        <v>30</v>
      </c>
      <c r="X476" s="50">
        <v>14</v>
      </c>
      <c r="Y476" s="50">
        <v>3</v>
      </c>
      <c r="Z476" s="50">
        <v>3</v>
      </c>
      <c r="AA476" s="50">
        <v>0</v>
      </c>
      <c r="AB476" s="50">
        <v>0</v>
      </c>
      <c r="AC476" s="50">
        <v>3</v>
      </c>
      <c r="AD476" s="50">
        <v>12</v>
      </c>
      <c r="AE476" s="50">
        <v>66</v>
      </c>
      <c r="AF476" s="50">
        <v>134</v>
      </c>
      <c r="AG476" s="50">
        <v>5.7</v>
      </c>
      <c r="AH476" s="50">
        <v>31.1</v>
      </c>
      <c r="AI476" s="50">
        <v>63.2</v>
      </c>
      <c r="AJ476" s="48">
        <v>66.2</v>
      </c>
      <c r="AK476" s="50">
        <v>102</v>
      </c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  <c r="DA476" s="50"/>
      <c r="DB476" s="50"/>
      <c r="DC476" s="50"/>
      <c r="DD476" s="50"/>
      <c r="DE476" s="50"/>
      <c r="DF476" s="50"/>
      <c r="DG476" s="50"/>
      <c r="DH476" s="50"/>
      <c r="DI476" s="50"/>
      <c r="DJ476" s="50"/>
      <c r="DK476" s="50"/>
      <c r="DL476" s="50"/>
      <c r="DM476" s="50"/>
      <c r="DN476" s="50"/>
      <c r="DO476" s="50"/>
      <c r="DP476" s="50"/>
      <c r="DQ476" s="50"/>
      <c r="DR476" s="50"/>
      <c r="DS476" s="50"/>
      <c r="DT476" s="50"/>
      <c r="DU476" s="50"/>
      <c r="DV476" s="50"/>
      <c r="DW476" s="50"/>
      <c r="DX476" s="50"/>
      <c r="DY476" s="50"/>
      <c r="DZ476" s="50"/>
      <c r="EA476" s="50"/>
      <c r="EB476" s="50"/>
      <c r="EC476" s="50"/>
      <c r="ED476" s="50"/>
      <c r="EE476" s="50"/>
      <c r="EF476" s="50"/>
      <c r="EG476" s="50"/>
      <c r="EH476" s="50"/>
      <c r="EI476" s="50"/>
      <c r="EJ476" s="50"/>
      <c r="EK476" s="50"/>
      <c r="EL476" s="50"/>
      <c r="EM476" s="50"/>
      <c r="EN476" s="50"/>
      <c r="EO476" s="50"/>
      <c r="EP476" s="50"/>
      <c r="EQ476" s="50"/>
      <c r="ER476" s="48"/>
      <c r="ES476" s="50"/>
    </row>
    <row r="477" spans="1:149" x14ac:dyDescent="0.15">
      <c r="A477" s="44" t="s">
        <v>817</v>
      </c>
      <c r="B477" s="44" t="s">
        <v>339</v>
      </c>
      <c r="C477" s="44" t="s">
        <v>562</v>
      </c>
      <c r="D477">
        <v>1</v>
      </c>
      <c r="E477" s="50">
        <v>92</v>
      </c>
      <c r="F477" s="50">
        <v>0</v>
      </c>
      <c r="G477" s="50">
        <v>5</v>
      </c>
      <c r="H477" s="50">
        <v>2</v>
      </c>
      <c r="I477" s="50">
        <v>0</v>
      </c>
      <c r="J477" s="50">
        <v>2</v>
      </c>
      <c r="K477" s="50">
        <v>3</v>
      </c>
      <c r="L477" s="50">
        <v>2</v>
      </c>
      <c r="M477" s="50">
        <v>3</v>
      </c>
      <c r="N477" s="50">
        <v>4</v>
      </c>
      <c r="O477" s="50">
        <v>6</v>
      </c>
      <c r="P477" s="50">
        <v>3</v>
      </c>
      <c r="Q477" s="50">
        <v>5</v>
      </c>
      <c r="R477" s="50">
        <v>4</v>
      </c>
      <c r="S477" s="50">
        <v>11</v>
      </c>
      <c r="T477" s="50">
        <v>6</v>
      </c>
      <c r="U477" s="50">
        <v>12</v>
      </c>
      <c r="V477" s="50">
        <v>13</v>
      </c>
      <c r="W477" s="50">
        <v>10</v>
      </c>
      <c r="X477" s="50">
        <v>1</v>
      </c>
      <c r="Y477" s="50">
        <v>0</v>
      </c>
      <c r="Z477" s="50">
        <v>0</v>
      </c>
      <c r="AA477" s="50">
        <v>0</v>
      </c>
      <c r="AB477" s="50">
        <v>0</v>
      </c>
      <c r="AC477" s="50">
        <v>0</v>
      </c>
      <c r="AD477" s="50">
        <v>7</v>
      </c>
      <c r="AE477" s="50">
        <v>32</v>
      </c>
      <c r="AF477" s="50">
        <v>53</v>
      </c>
      <c r="AG477" s="50">
        <v>7.6</v>
      </c>
      <c r="AH477" s="50">
        <v>34.799999999999997</v>
      </c>
      <c r="AI477" s="50">
        <v>57.6</v>
      </c>
      <c r="AJ477" s="48">
        <v>61.1</v>
      </c>
      <c r="AK477" s="50">
        <v>0</v>
      </c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  <c r="DD477" s="50"/>
      <c r="DE477" s="50"/>
      <c r="DF477" s="50"/>
      <c r="DG477" s="50"/>
      <c r="DH477" s="50"/>
      <c r="DI477" s="50"/>
      <c r="DJ477" s="50"/>
      <c r="DK477" s="50"/>
      <c r="DL477" s="50"/>
      <c r="DM477" s="50"/>
      <c r="DN477" s="50"/>
      <c r="DO477" s="50"/>
      <c r="DP477" s="50"/>
      <c r="DQ477" s="50"/>
      <c r="DR477" s="50"/>
      <c r="DS477" s="50"/>
      <c r="DT477" s="50"/>
      <c r="DU477" s="50"/>
      <c r="DV477" s="50"/>
      <c r="DW477" s="50"/>
      <c r="DX477" s="50"/>
      <c r="DY477" s="50"/>
      <c r="DZ477" s="50"/>
      <c r="EA477" s="50"/>
      <c r="EB477" s="50"/>
      <c r="EC477" s="50"/>
      <c r="ED477" s="50"/>
      <c r="EE477" s="50"/>
      <c r="EF477" s="50"/>
      <c r="EG477" s="50"/>
      <c r="EH477" s="50"/>
      <c r="EI477" s="50"/>
      <c r="EJ477" s="50"/>
      <c r="EK477" s="50"/>
      <c r="EL477" s="50"/>
      <c r="EM477" s="50"/>
      <c r="EN477" s="50"/>
      <c r="EO477" s="50"/>
      <c r="EP477" s="50"/>
      <c r="EQ477" s="50"/>
      <c r="ER477" s="48"/>
      <c r="ES477" s="50"/>
    </row>
    <row r="478" spans="1:149" x14ac:dyDescent="0.15">
      <c r="A478" s="44" t="s">
        <v>817</v>
      </c>
      <c r="B478" s="44" t="s">
        <v>339</v>
      </c>
      <c r="C478" s="44" t="s">
        <v>562</v>
      </c>
      <c r="D478">
        <v>2</v>
      </c>
      <c r="E478" s="50">
        <v>120</v>
      </c>
      <c r="F478" s="50">
        <v>1</v>
      </c>
      <c r="G478" s="50">
        <v>0</v>
      </c>
      <c r="H478" s="50">
        <v>4</v>
      </c>
      <c r="I478" s="50">
        <v>3</v>
      </c>
      <c r="J478" s="50">
        <v>0</v>
      </c>
      <c r="K478" s="50">
        <v>1</v>
      </c>
      <c r="L478" s="50">
        <v>2</v>
      </c>
      <c r="M478" s="50">
        <v>5</v>
      </c>
      <c r="N478" s="50">
        <v>1</v>
      </c>
      <c r="O478" s="50">
        <v>3</v>
      </c>
      <c r="P478" s="50">
        <v>7</v>
      </c>
      <c r="Q478" s="50">
        <v>5</v>
      </c>
      <c r="R478" s="50">
        <v>7</v>
      </c>
      <c r="S478" s="50">
        <v>3</v>
      </c>
      <c r="T478" s="50">
        <v>10</v>
      </c>
      <c r="U478" s="50">
        <v>9</v>
      </c>
      <c r="V478" s="50">
        <v>20</v>
      </c>
      <c r="W478" s="50">
        <v>20</v>
      </c>
      <c r="X478" s="50">
        <v>13</v>
      </c>
      <c r="Y478" s="50">
        <v>3</v>
      </c>
      <c r="Z478" s="50">
        <v>3</v>
      </c>
      <c r="AA478" s="50">
        <v>0</v>
      </c>
      <c r="AB478" s="50">
        <v>0</v>
      </c>
      <c r="AC478" s="50">
        <v>3</v>
      </c>
      <c r="AD478" s="50">
        <v>5</v>
      </c>
      <c r="AE478" s="50">
        <v>34</v>
      </c>
      <c r="AF478" s="50">
        <v>81</v>
      </c>
      <c r="AG478" s="50">
        <v>4.2</v>
      </c>
      <c r="AH478" s="50">
        <v>28.3</v>
      </c>
      <c r="AI478" s="50">
        <v>67.5</v>
      </c>
      <c r="AJ478" s="48">
        <v>70.099999999999994</v>
      </c>
      <c r="AK478" s="50">
        <v>0</v>
      </c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  <c r="DD478" s="50"/>
      <c r="DE478" s="50"/>
      <c r="DF478" s="50"/>
      <c r="DG478" s="50"/>
      <c r="DH478" s="50"/>
      <c r="DI478" s="50"/>
      <c r="DJ478" s="50"/>
      <c r="DK478" s="50"/>
      <c r="DL478" s="50"/>
      <c r="DM478" s="50"/>
      <c r="DN478" s="50"/>
      <c r="DO478" s="50"/>
      <c r="DP478" s="50"/>
      <c r="DQ478" s="50"/>
      <c r="DR478" s="50"/>
      <c r="DS478" s="50"/>
      <c r="DT478" s="50"/>
      <c r="DU478" s="50"/>
      <c r="DV478" s="50"/>
      <c r="DW478" s="50"/>
      <c r="DX478" s="50"/>
      <c r="DY478" s="50"/>
      <c r="DZ478" s="50"/>
      <c r="EA478" s="50"/>
      <c r="EB478" s="50"/>
      <c r="EC478" s="50"/>
      <c r="ED478" s="50"/>
      <c r="EE478" s="50"/>
      <c r="EF478" s="50"/>
      <c r="EG478" s="50"/>
      <c r="EH478" s="50"/>
      <c r="EI478" s="50"/>
      <c r="EJ478" s="50"/>
      <c r="EK478" s="50"/>
      <c r="EL478" s="50"/>
      <c r="EM478" s="50"/>
      <c r="EN478" s="50"/>
      <c r="EO478" s="50"/>
      <c r="EP478" s="50"/>
      <c r="EQ478" s="50"/>
      <c r="ER478" s="48"/>
      <c r="ES478" s="50"/>
    </row>
    <row r="479" spans="1:149" x14ac:dyDescent="0.15">
      <c r="A479" s="44" t="s">
        <v>818</v>
      </c>
      <c r="B479" s="44" t="s">
        <v>340</v>
      </c>
      <c r="C479" s="44" t="s">
        <v>563</v>
      </c>
      <c r="D479">
        <v>0</v>
      </c>
      <c r="E479" s="50">
        <v>6727</v>
      </c>
      <c r="F479" s="50">
        <v>235</v>
      </c>
      <c r="G479" s="50">
        <v>211</v>
      </c>
      <c r="H479" s="50">
        <v>227</v>
      </c>
      <c r="I479" s="50">
        <v>294</v>
      </c>
      <c r="J479" s="50">
        <v>403</v>
      </c>
      <c r="K479" s="50">
        <v>325</v>
      </c>
      <c r="L479" s="50">
        <v>362</v>
      </c>
      <c r="M479" s="50">
        <v>363</v>
      </c>
      <c r="N479" s="50">
        <v>390</v>
      </c>
      <c r="O479" s="50">
        <v>506</v>
      </c>
      <c r="P479" s="50">
        <v>456</v>
      </c>
      <c r="Q479" s="50">
        <v>409</v>
      </c>
      <c r="R479" s="50">
        <v>397</v>
      </c>
      <c r="S479" s="50">
        <v>473</v>
      </c>
      <c r="T479" s="50">
        <v>502</v>
      </c>
      <c r="U479" s="50">
        <v>442</v>
      </c>
      <c r="V479" s="50">
        <v>333</v>
      </c>
      <c r="W479" s="50">
        <v>247</v>
      </c>
      <c r="X479" s="50">
        <v>117</v>
      </c>
      <c r="Y479" s="50">
        <v>34</v>
      </c>
      <c r="Z479" s="50">
        <v>1</v>
      </c>
      <c r="AA479" s="50">
        <v>0</v>
      </c>
      <c r="AB479" s="50">
        <v>0</v>
      </c>
      <c r="AC479" s="50">
        <v>1</v>
      </c>
      <c r="AD479" s="50">
        <v>673</v>
      </c>
      <c r="AE479" s="50">
        <v>3905</v>
      </c>
      <c r="AF479" s="50">
        <v>2149</v>
      </c>
      <c r="AG479" s="50">
        <v>10</v>
      </c>
      <c r="AH479" s="50">
        <v>58</v>
      </c>
      <c r="AI479" s="50">
        <v>31.9</v>
      </c>
      <c r="AJ479" s="48">
        <v>48.9</v>
      </c>
      <c r="AK479" s="50">
        <v>100</v>
      </c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  <c r="DD479" s="50"/>
      <c r="DE479" s="50"/>
      <c r="DF479" s="50"/>
      <c r="DG479" s="50"/>
      <c r="DH479" s="50"/>
      <c r="DI479" s="50"/>
      <c r="DJ479" s="50"/>
      <c r="DK479" s="50"/>
      <c r="DL479" s="50"/>
      <c r="DM479" s="50"/>
      <c r="DN479" s="50"/>
      <c r="DO479" s="50"/>
      <c r="DP479" s="50"/>
      <c r="DQ479" s="50"/>
      <c r="DR479" s="50"/>
      <c r="DS479" s="50"/>
      <c r="DT479" s="50"/>
      <c r="DU479" s="50"/>
      <c r="DV479" s="50"/>
      <c r="DW479" s="50"/>
      <c r="DX479" s="50"/>
      <c r="DY479" s="50"/>
      <c r="DZ479" s="50"/>
      <c r="EA479" s="50"/>
      <c r="EB479" s="50"/>
      <c r="EC479" s="50"/>
      <c r="ED479" s="50"/>
      <c r="EE479" s="50"/>
      <c r="EF479" s="50"/>
      <c r="EG479" s="50"/>
      <c r="EH479" s="50"/>
      <c r="EI479" s="50"/>
      <c r="EJ479" s="50"/>
      <c r="EK479" s="50"/>
      <c r="EL479" s="50"/>
      <c r="EM479" s="50"/>
      <c r="EN479" s="50"/>
      <c r="EO479" s="50"/>
      <c r="EP479" s="50"/>
      <c r="EQ479" s="50"/>
      <c r="ER479" s="48"/>
      <c r="ES479" s="50"/>
    </row>
    <row r="480" spans="1:149" x14ac:dyDescent="0.15">
      <c r="A480" s="44" t="s">
        <v>818</v>
      </c>
      <c r="B480" s="44" t="s">
        <v>340</v>
      </c>
      <c r="C480" s="44" t="s">
        <v>563</v>
      </c>
      <c r="D480">
        <v>1</v>
      </c>
      <c r="E480" s="50">
        <v>3174</v>
      </c>
      <c r="F480" s="50">
        <v>137</v>
      </c>
      <c r="G480" s="50">
        <v>105</v>
      </c>
      <c r="H480" s="50">
        <v>111</v>
      </c>
      <c r="I480" s="50">
        <v>159</v>
      </c>
      <c r="J480" s="50">
        <v>198</v>
      </c>
      <c r="K480" s="50">
        <v>160</v>
      </c>
      <c r="L480" s="50">
        <v>170</v>
      </c>
      <c r="M480" s="50">
        <v>179</v>
      </c>
      <c r="N480" s="50">
        <v>190</v>
      </c>
      <c r="O480" s="50">
        <v>249</v>
      </c>
      <c r="P480" s="50">
        <v>230</v>
      </c>
      <c r="Q480" s="50">
        <v>193</v>
      </c>
      <c r="R480" s="50">
        <v>192</v>
      </c>
      <c r="S480" s="50">
        <v>208</v>
      </c>
      <c r="T480" s="50">
        <v>235</v>
      </c>
      <c r="U480" s="50">
        <v>198</v>
      </c>
      <c r="V480" s="50">
        <v>131</v>
      </c>
      <c r="W480" s="50">
        <v>89</v>
      </c>
      <c r="X480" s="50">
        <v>33</v>
      </c>
      <c r="Y480" s="50">
        <v>7</v>
      </c>
      <c r="Z480" s="50">
        <v>0</v>
      </c>
      <c r="AA480" s="50">
        <v>0</v>
      </c>
      <c r="AB480" s="50">
        <v>0</v>
      </c>
      <c r="AC480" s="50">
        <v>0</v>
      </c>
      <c r="AD480" s="50">
        <v>353</v>
      </c>
      <c r="AE480" s="50">
        <v>1920</v>
      </c>
      <c r="AF480" s="50">
        <v>901</v>
      </c>
      <c r="AG480" s="50">
        <v>11.1</v>
      </c>
      <c r="AH480" s="50">
        <v>60.5</v>
      </c>
      <c r="AI480" s="50">
        <v>28.4</v>
      </c>
      <c r="AJ480" s="48">
        <v>46.8</v>
      </c>
      <c r="AK480" s="50">
        <v>0</v>
      </c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  <c r="DD480" s="50"/>
      <c r="DE480" s="50"/>
      <c r="DF480" s="50"/>
      <c r="DG480" s="50"/>
      <c r="DH480" s="50"/>
      <c r="DI480" s="50"/>
      <c r="DJ480" s="50"/>
      <c r="DK480" s="50"/>
      <c r="DL480" s="50"/>
      <c r="DM480" s="50"/>
      <c r="DN480" s="50"/>
      <c r="DO480" s="50"/>
      <c r="DP480" s="50"/>
      <c r="DQ480" s="50"/>
      <c r="DR480" s="50"/>
      <c r="DS480" s="50"/>
      <c r="DT480" s="50"/>
      <c r="DU480" s="50"/>
      <c r="DV480" s="50"/>
      <c r="DW480" s="50"/>
      <c r="DX480" s="50"/>
      <c r="DY480" s="50"/>
      <c r="DZ480" s="50"/>
      <c r="EA480" s="50"/>
      <c r="EB480" s="50"/>
      <c r="EC480" s="50"/>
      <c r="ED480" s="50"/>
      <c r="EE480" s="50"/>
      <c r="EF480" s="50"/>
      <c r="EG480" s="50"/>
      <c r="EH480" s="50"/>
      <c r="EI480" s="50"/>
      <c r="EJ480" s="50"/>
      <c r="EK480" s="50"/>
      <c r="EL480" s="50"/>
      <c r="EM480" s="50"/>
      <c r="EN480" s="50"/>
      <c r="EO480" s="50"/>
      <c r="EP480" s="50"/>
      <c r="EQ480" s="50"/>
      <c r="ER480" s="48"/>
      <c r="ES480" s="50"/>
    </row>
    <row r="481" spans="1:149" x14ac:dyDescent="0.15">
      <c r="A481" s="44" t="s">
        <v>818</v>
      </c>
      <c r="B481" s="44" t="s">
        <v>340</v>
      </c>
      <c r="C481" s="44" t="s">
        <v>563</v>
      </c>
      <c r="D481">
        <v>2</v>
      </c>
      <c r="E481" s="50">
        <v>3553</v>
      </c>
      <c r="F481" s="50">
        <v>98</v>
      </c>
      <c r="G481" s="50">
        <v>106</v>
      </c>
      <c r="H481" s="50">
        <v>116</v>
      </c>
      <c r="I481" s="50">
        <v>135</v>
      </c>
      <c r="J481" s="50">
        <v>205</v>
      </c>
      <c r="K481" s="50">
        <v>165</v>
      </c>
      <c r="L481" s="50">
        <v>192</v>
      </c>
      <c r="M481" s="50">
        <v>184</v>
      </c>
      <c r="N481" s="50">
        <v>200</v>
      </c>
      <c r="O481" s="50">
        <v>257</v>
      </c>
      <c r="P481" s="50">
        <v>226</v>
      </c>
      <c r="Q481" s="50">
        <v>216</v>
      </c>
      <c r="R481" s="50">
        <v>205</v>
      </c>
      <c r="S481" s="50">
        <v>265</v>
      </c>
      <c r="T481" s="50">
        <v>267</v>
      </c>
      <c r="U481" s="50">
        <v>244</v>
      </c>
      <c r="V481" s="50">
        <v>202</v>
      </c>
      <c r="W481" s="50">
        <v>158</v>
      </c>
      <c r="X481" s="50">
        <v>84</v>
      </c>
      <c r="Y481" s="50">
        <v>27</v>
      </c>
      <c r="Z481" s="50">
        <v>1</v>
      </c>
      <c r="AA481" s="50">
        <v>0</v>
      </c>
      <c r="AB481" s="50">
        <v>0</v>
      </c>
      <c r="AC481" s="50">
        <v>1</v>
      </c>
      <c r="AD481" s="50">
        <v>320</v>
      </c>
      <c r="AE481" s="50">
        <v>1985</v>
      </c>
      <c r="AF481" s="50">
        <v>1248</v>
      </c>
      <c r="AG481" s="50">
        <v>9</v>
      </c>
      <c r="AH481" s="50">
        <v>55.9</v>
      </c>
      <c r="AI481" s="50">
        <v>35.1</v>
      </c>
      <c r="AJ481" s="48">
        <v>50.7</v>
      </c>
      <c r="AK481" s="50">
        <v>0</v>
      </c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  <c r="DH481" s="50"/>
      <c r="DI481" s="50"/>
      <c r="DJ481" s="50"/>
      <c r="DK481" s="50"/>
      <c r="DL481" s="50"/>
      <c r="DM481" s="50"/>
      <c r="DN481" s="50"/>
      <c r="DO481" s="50"/>
      <c r="DP481" s="50"/>
      <c r="DQ481" s="50"/>
      <c r="DR481" s="50"/>
      <c r="DS481" s="50"/>
      <c r="DT481" s="50"/>
      <c r="DU481" s="50"/>
      <c r="DV481" s="50"/>
      <c r="DW481" s="50"/>
      <c r="DX481" s="50"/>
      <c r="DY481" s="50"/>
      <c r="DZ481" s="50"/>
      <c r="EA481" s="50"/>
      <c r="EB481" s="50"/>
      <c r="EC481" s="50"/>
      <c r="ED481" s="50"/>
      <c r="EE481" s="50"/>
      <c r="EF481" s="50"/>
      <c r="EG481" s="50"/>
      <c r="EH481" s="50"/>
      <c r="EI481" s="50"/>
      <c r="EJ481" s="50"/>
      <c r="EK481" s="50"/>
      <c r="EL481" s="50"/>
      <c r="EM481" s="50"/>
      <c r="EN481" s="50"/>
      <c r="EO481" s="50"/>
      <c r="EP481" s="50"/>
      <c r="EQ481" s="50"/>
      <c r="ER481" s="48"/>
      <c r="ES481" s="50"/>
    </row>
    <row r="482" spans="1:149" x14ac:dyDescent="0.15">
      <c r="A482" s="44" t="s">
        <v>819</v>
      </c>
      <c r="B482" s="44" t="s">
        <v>341</v>
      </c>
      <c r="C482" s="44" t="s">
        <v>564</v>
      </c>
      <c r="D482">
        <v>0</v>
      </c>
      <c r="E482" s="50">
        <v>15053</v>
      </c>
      <c r="F482" s="50">
        <v>473</v>
      </c>
      <c r="G482" s="50">
        <v>604</v>
      </c>
      <c r="H482" s="50">
        <v>650</v>
      </c>
      <c r="I482" s="50">
        <v>696</v>
      </c>
      <c r="J482" s="50">
        <v>834</v>
      </c>
      <c r="K482" s="50">
        <v>593</v>
      </c>
      <c r="L482" s="50">
        <v>620</v>
      </c>
      <c r="M482" s="50">
        <v>704</v>
      </c>
      <c r="N482" s="50">
        <v>895</v>
      </c>
      <c r="O482" s="50">
        <v>1199</v>
      </c>
      <c r="P482" s="50">
        <v>1020</v>
      </c>
      <c r="Q482" s="50">
        <v>1021</v>
      </c>
      <c r="R482" s="50">
        <v>869</v>
      </c>
      <c r="S482" s="50">
        <v>983</v>
      </c>
      <c r="T482" s="50">
        <v>1165</v>
      </c>
      <c r="U482" s="50">
        <v>1085</v>
      </c>
      <c r="V482" s="50">
        <v>777</v>
      </c>
      <c r="W482" s="50">
        <v>512</v>
      </c>
      <c r="X482" s="50">
        <v>252</v>
      </c>
      <c r="Y482" s="50">
        <v>79</v>
      </c>
      <c r="Z482" s="50">
        <v>21</v>
      </c>
      <c r="AA482" s="50">
        <v>1</v>
      </c>
      <c r="AB482" s="50">
        <v>0</v>
      </c>
      <c r="AC482" s="50">
        <v>22</v>
      </c>
      <c r="AD482" s="50">
        <v>1727</v>
      </c>
      <c r="AE482" s="50">
        <v>8451</v>
      </c>
      <c r="AF482" s="50">
        <v>4875</v>
      </c>
      <c r="AG482" s="50">
        <v>11.5</v>
      </c>
      <c r="AH482" s="50">
        <v>56.1</v>
      </c>
      <c r="AI482" s="50">
        <v>32.4</v>
      </c>
      <c r="AJ482" s="48">
        <v>49.1</v>
      </c>
      <c r="AK482" s="50">
        <v>106</v>
      </c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  <c r="DA482" s="50"/>
      <c r="DB482" s="50"/>
      <c r="DC482" s="50"/>
      <c r="DD482" s="50"/>
      <c r="DE482" s="50"/>
      <c r="DF482" s="50"/>
      <c r="DG482" s="50"/>
      <c r="DH482" s="50"/>
      <c r="DI482" s="50"/>
      <c r="DJ482" s="50"/>
      <c r="DK482" s="50"/>
      <c r="DL482" s="50"/>
      <c r="DM482" s="50"/>
      <c r="DN482" s="50"/>
      <c r="DO482" s="50"/>
      <c r="DP482" s="50"/>
      <c r="DQ482" s="50"/>
      <c r="DR482" s="50"/>
      <c r="DS482" s="50"/>
      <c r="DT482" s="50"/>
      <c r="DU482" s="50"/>
      <c r="DV482" s="50"/>
      <c r="DW482" s="50"/>
      <c r="DX482" s="50"/>
      <c r="DY482" s="50"/>
      <c r="DZ482" s="50"/>
      <c r="EA482" s="50"/>
      <c r="EB482" s="50"/>
      <c r="EC482" s="50"/>
      <c r="ED482" s="50"/>
      <c r="EE482" s="50"/>
      <c r="EF482" s="50"/>
      <c r="EG482" s="50"/>
      <c r="EH482" s="50"/>
      <c r="EI482" s="50"/>
      <c r="EJ482" s="50"/>
      <c r="EK482" s="50"/>
      <c r="EL482" s="50"/>
      <c r="EM482" s="50"/>
      <c r="EN482" s="50"/>
      <c r="EO482" s="50"/>
      <c r="EP482" s="50"/>
      <c r="EQ482" s="50"/>
      <c r="ER482" s="48"/>
      <c r="ES482" s="50"/>
    </row>
    <row r="483" spans="1:149" x14ac:dyDescent="0.15">
      <c r="A483" s="44" t="s">
        <v>819</v>
      </c>
      <c r="B483" s="44" t="s">
        <v>341</v>
      </c>
      <c r="C483" s="44" t="s">
        <v>564</v>
      </c>
      <c r="D483">
        <v>1</v>
      </c>
      <c r="E483" s="50">
        <v>7034</v>
      </c>
      <c r="F483" s="50">
        <v>234</v>
      </c>
      <c r="G483" s="50">
        <v>310</v>
      </c>
      <c r="H483" s="50">
        <v>342</v>
      </c>
      <c r="I483" s="50">
        <v>359</v>
      </c>
      <c r="J483" s="50">
        <v>434</v>
      </c>
      <c r="K483" s="50">
        <v>276</v>
      </c>
      <c r="L483" s="50">
        <v>319</v>
      </c>
      <c r="M483" s="50">
        <v>330</v>
      </c>
      <c r="N483" s="50">
        <v>412</v>
      </c>
      <c r="O483" s="50">
        <v>591</v>
      </c>
      <c r="P483" s="50">
        <v>494</v>
      </c>
      <c r="Q483" s="50">
        <v>491</v>
      </c>
      <c r="R483" s="50">
        <v>403</v>
      </c>
      <c r="S483" s="50">
        <v>473</v>
      </c>
      <c r="T483" s="50">
        <v>513</v>
      </c>
      <c r="U483" s="50">
        <v>477</v>
      </c>
      <c r="V483" s="50">
        <v>321</v>
      </c>
      <c r="W483" s="50">
        <v>177</v>
      </c>
      <c r="X483" s="50">
        <v>63</v>
      </c>
      <c r="Y483" s="50">
        <v>13</v>
      </c>
      <c r="Z483" s="50">
        <v>2</v>
      </c>
      <c r="AA483" s="50">
        <v>0</v>
      </c>
      <c r="AB483" s="50">
        <v>0</v>
      </c>
      <c r="AC483" s="50">
        <v>2</v>
      </c>
      <c r="AD483" s="50">
        <v>886</v>
      </c>
      <c r="AE483" s="50">
        <v>4109</v>
      </c>
      <c r="AF483" s="50">
        <v>2039</v>
      </c>
      <c r="AG483" s="50">
        <v>12.6</v>
      </c>
      <c r="AH483" s="50">
        <v>58.4</v>
      </c>
      <c r="AI483" s="50">
        <v>29</v>
      </c>
      <c r="AJ483" s="48">
        <v>47</v>
      </c>
      <c r="AK483" s="50">
        <v>0</v>
      </c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0"/>
      <c r="DA483" s="50"/>
      <c r="DB483" s="50"/>
      <c r="DC483" s="50"/>
      <c r="DD483" s="50"/>
      <c r="DE483" s="50"/>
      <c r="DF483" s="50"/>
      <c r="DG483" s="50"/>
      <c r="DH483" s="50"/>
      <c r="DI483" s="50"/>
      <c r="DJ483" s="50"/>
      <c r="DK483" s="50"/>
      <c r="DL483" s="50"/>
      <c r="DM483" s="50"/>
      <c r="DN483" s="50"/>
      <c r="DO483" s="50"/>
      <c r="DP483" s="50"/>
      <c r="DQ483" s="50"/>
      <c r="DR483" s="50"/>
      <c r="DS483" s="50"/>
      <c r="DT483" s="50"/>
      <c r="DU483" s="50"/>
      <c r="DV483" s="50"/>
      <c r="DW483" s="50"/>
      <c r="DX483" s="50"/>
      <c r="DY483" s="50"/>
      <c r="DZ483" s="50"/>
      <c r="EA483" s="50"/>
      <c r="EB483" s="50"/>
      <c r="EC483" s="50"/>
      <c r="ED483" s="50"/>
      <c r="EE483" s="50"/>
      <c r="EF483" s="50"/>
      <c r="EG483" s="50"/>
      <c r="EH483" s="50"/>
      <c r="EI483" s="50"/>
      <c r="EJ483" s="50"/>
      <c r="EK483" s="50"/>
      <c r="EL483" s="50"/>
      <c r="EM483" s="50"/>
      <c r="EN483" s="50"/>
      <c r="EO483" s="50"/>
      <c r="EP483" s="50"/>
      <c r="EQ483" s="50"/>
      <c r="ER483" s="48"/>
      <c r="ES483" s="50"/>
    </row>
    <row r="484" spans="1:149" x14ac:dyDescent="0.15">
      <c r="A484" s="44" t="s">
        <v>819</v>
      </c>
      <c r="B484" s="44" t="s">
        <v>341</v>
      </c>
      <c r="C484" s="44" t="s">
        <v>564</v>
      </c>
      <c r="D484">
        <v>2</v>
      </c>
      <c r="E484" s="50">
        <v>8019</v>
      </c>
      <c r="F484" s="50">
        <v>239</v>
      </c>
      <c r="G484" s="50">
        <v>294</v>
      </c>
      <c r="H484" s="50">
        <v>308</v>
      </c>
      <c r="I484" s="50">
        <v>337</v>
      </c>
      <c r="J484" s="50">
        <v>400</v>
      </c>
      <c r="K484" s="50">
        <v>317</v>
      </c>
      <c r="L484" s="50">
        <v>301</v>
      </c>
      <c r="M484" s="50">
        <v>374</v>
      </c>
      <c r="N484" s="50">
        <v>483</v>
      </c>
      <c r="O484" s="50">
        <v>608</v>
      </c>
      <c r="P484" s="50">
        <v>526</v>
      </c>
      <c r="Q484" s="50">
        <v>530</v>
      </c>
      <c r="R484" s="50">
        <v>466</v>
      </c>
      <c r="S484" s="50">
        <v>510</v>
      </c>
      <c r="T484" s="50">
        <v>652</v>
      </c>
      <c r="U484" s="50">
        <v>608</v>
      </c>
      <c r="V484" s="50">
        <v>456</v>
      </c>
      <c r="W484" s="50">
        <v>335</v>
      </c>
      <c r="X484" s="50">
        <v>189</v>
      </c>
      <c r="Y484" s="50">
        <v>66</v>
      </c>
      <c r="Z484" s="50">
        <v>19</v>
      </c>
      <c r="AA484" s="50">
        <v>1</v>
      </c>
      <c r="AB484" s="50">
        <v>0</v>
      </c>
      <c r="AC484" s="50">
        <v>20</v>
      </c>
      <c r="AD484" s="50">
        <v>841</v>
      </c>
      <c r="AE484" s="50">
        <v>4342</v>
      </c>
      <c r="AF484" s="50">
        <v>2836</v>
      </c>
      <c r="AG484" s="50">
        <v>10.5</v>
      </c>
      <c r="AH484" s="50">
        <v>54.1</v>
      </c>
      <c r="AI484" s="50">
        <v>35.4</v>
      </c>
      <c r="AJ484" s="48">
        <v>50.9</v>
      </c>
      <c r="AK484" s="50">
        <v>0</v>
      </c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  <c r="DA484" s="50"/>
      <c r="DB484" s="50"/>
      <c r="DC484" s="50"/>
      <c r="DD484" s="50"/>
      <c r="DE484" s="50"/>
      <c r="DF484" s="50"/>
      <c r="DG484" s="50"/>
      <c r="DH484" s="50"/>
      <c r="DI484" s="50"/>
      <c r="DJ484" s="50"/>
      <c r="DK484" s="50"/>
      <c r="DL484" s="50"/>
      <c r="DM484" s="50"/>
      <c r="DN484" s="50"/>
      <c r="DO484" s="50"/>
      <c r="DP484" s="50"/>
      <c r="DQ484" s="50"/>
      <c r="DR484" s="50"/>
      <c r="DS484" s="50"/>
      <c r="DT484" s="50"/>
      <c r="DU484" s="50"/>
      <c r="DV484" s="50"/>
      <c r="DW484" s="50"/>
      <c r="DX484" s="50"/>
      <c r="DY484" s="50"/>
      <c r="DZ484" s="50"/>
      <c r="EA484" s="50"/>
      <c r="EB484" s="50"/>
      <c r="EC484" s="50"/>
      <c r="ED484" s="50"/>
      <c r="EE484" s="50"/>
      <c r="EF484" s="50"/>
      <c r="EG484" s="50"/>
      <c r="EH484" s="50"/>
      <c r="EI484" s="50"/>
      <c r="EJ484" s="50"/>
      <c r="EK484" s="50"/>
      <c r="EL484" s="50"/>
      <c r="EM484" s="50"/>
      <c r="EN484" s="50"/>
      <c r="EO484" s="50"/>
      <c r="EP484" s="50"/>
      <c r="EQ484" s="50"/>
      <c r="ER484" s="48"/>
      <c r="ES484" s="50"/>
    </row>
    <row r="485" spans="1:149" x14ac:dyDescent="0.15">
      <c r="A485" s="44" t="s">
        <v>820</v>
      </c>
      <c r="B485" s="44" t="s">
        <v>342</v>
      </c>
      <c r="C485" s="44" t="s">
        <v>565</v>
      </c>
      <c r="D485">
        <v>0</v>
      </c>
      <c r="E485" s="50">
        <v>2190</v>
      </c>
      <c r="F485" s="50">
        <v>73</v>
      </c>
      <c r="G485" s="50">
        <v>72</v>
      </c>
      <c r="H485" s="50">
        <v>97</v>
      </c>
      <c r="I485" s="50">
        <v>96</v>
      </c>
      <c r="J485" s="50">
        <v>82</v>
      </c>
      <c r="K485" s="50">
        <v>76</v>
      </c>
      <c r="L485" s="50">
        <v>97</v>
      </c>
      <c r="M485" s="50">
        <v>124</v>
      </c>
      <c r="N485" s="50">
        <v>136</v>
      </c>
      <c r="O485" s="50">
        <v>184</v>
      </c>
      <c r="P485" s="50">
        <v>148</v>
      </c>
      <c r="Q485" s="50">
        <v>142</v>
      </c>
      <c r="R485" s="50">
        <v>153</v>
      </c>
      <c r="S485" s="50">
        <v>180</v>
      </c>
      <c r="T485" s="50">
        <v>185</v>
      </c>
      <c r="U485" s="50">
        <v>125</v>
      </c>
      <c r="V485" s="50">
        <v>104</v>
      </c>
      <c r="W485" s="50">
        <v>66</v>
      </c>
      <c r="X485" s="50">
        <v>36</v>
      </c>
      <c r="Y485" s="50">
        <v>13</v>
      </c>
      <c r="Z485" s="50">
        <v>1</v>
      </c>
      <c r="AA485" s="50">
        <v>0</v>
      </c>
      <c r="AB485" s="50">
        <v>0</v>
      </c>
      <c r="AC485" s="50">
        <v>1</v>
      </c>
      <c r="AD485" s="50">
        <v>242</v>
      </c>
      <c r="AE485" s="50">
        <v>1238</v>
      </c>
      <c r="AF485" s="50">
        <v>710</v>
      </c>
      <c r="AG485" s="50">
        <v>11.1</v>
      </c>
      <c r="AH485" s="50">
        <v>56.5</v>
      </c>
      <c r="AI485" s="50">
        <v>32.4</v>
      </c>
      <c r="AJ485" s="48">
        <v>49.5</v>
      </c>
      <c r="AK485" s="50">
        <v>100</v>
      </c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  <c r="DH485" s="50"/>
      <c r="DI485" s="50"/>
      <c r="DJ485" s="50"/>
      <c r="DK485" s="50"/>
      <c r="DL485" s="50"/>
      <c r="DM485" s="50"/>
      <c r="DN485" s="50"/>
      <c r="DO485" s="50"/>
      <c r="DP485" s="50"/>
      <c r="DQ485" s="50"/>
      <c r="DR485" s="50"/>
      <c r="DS485" s="50"/>
      <c r="DT485" s="50"/>
      <c r="DU485" s="50"/>
      <c r="DV485" s="50"/>
      <c r="DW485" s="50"/>
      <c r="DX485" s="50"/>
      <c r="DY485" s="50"/>
      <c r="DZ485" s="50"/>
      <c r="EA485" s="50"/>
      <c r="EB485" s="50"/>
      <c r="EC485" s="50"/>
      <c r="ED485" s="50"/>
      <c r="EE485" s="50"/>
      <c r="EF485" s="50"/>
      <c r="EG485" s="50"/>
      <c r="EH485" s="50"/>
      <c r="EI485" s="50"/>
      <c r="EJ485" s="50"/>
      <c r="EK485" s="50"/>
      <c r="EL485" s="50"/>
      <c r="EM485" s="50"/>
      <c r="EN485" s="50"/>
      <c r="EO485" s="50"/>
      <c r="EP485" s="50"/>
      <c r="EQ485" s="50"/>
      <c r="ER485" s="48"/>
      <c r="ES485" s="50"/>
    </row>
    <row r="486" spans="1:149" x14ac:dyDescent="0.15">
      <c r="A486" s="44" t="s">
        <v>820</v>
      </c>
      <c r="B486" s="44" t="s">
        <v>342</v>
      </c>
      <c r="C486" s="44" t="s">
        <v>565</v>
      </c>
      <c r="D486">
        <v>1</v>
      </c>
      <c r="E486" s="50">
        <v>1070</v>
      </c>
      <c r="F486" s="50">
        <v>33</v>
      </c>
      <c r="G486" s="50">
        <v>32</v>
      </c>
      <c r="H486" s="50">
        <v>51</v>
      </c>
      <c r="I486" s="50">
        <v>48</v>
      </c>
      <c r="J486" s="50">
        <v>41</v>
      </c>
      <c r="K486" s="50">
        <v>40</v>
      </c>
      <c r="L486" s="50">
        <v>49</v>
      </c>
      <c r="M486" s="50">
        <v>64</v>
      </c>
      <c r="N486" s="50">
        <v>72</v>
      </c>
      <c r="O486" s="50">
        <v>98</v>
      </c>
      <c r="P486" s="50">
        <v>83</v>
      </c>
      <c r="Q486" s="50">
        <v>75</v>
      </c>
      <c r="R486" s="50">
        <v>77</v>
      </c>
      <c r="S486" s="50">
        <v>83</v>
      </c>
      <c r="T486" s="50">
        <v>92</v>
      </c>
      <c r="U486" s="50">
        <v>59</v>
      </c>
      <c r="V486" s="50">
        <v>40</v>
      </c>
      <c r="W486" s="50">
        <v>25</v>
      </c>
      <c r="X486" s="50">
        <v>6</v>
      </c>
      <c r="Y486" s="50">
        <v>1</v>
      </c>
      <c r="Z486" s="50">
        <v>1</v>
      </c>
      <c r="AA486" s="50">
        <v>0</v>
      </c>
      <c r="AB486" s="50">
        <v>0</v>
      </c>
      <c r="AC486" s="50">
        <v>1</v>
      </c>
      <c r="AD486" s="50">
        <v>116</v>
      </c>
      <c r="AE486" s="50">
        <v>647</v>
      </c>
      <c r="AF486" s="50">
        <v>307</v>
      </c>
      <c r="AG486" s="50">
        <v>10.8</v>
      </c>
      <c r="AH486" s="50">
        <v>60.5</v>
      </c>
      <c r="AI486" s="50">
        <v>28.7</v>
      </c>
      <c r="AJ486" s="48">
        <v>48.1</v>
      </c>
      <c r="AK486" s="50">
        <v>0</v>
      </c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  <c r="DK486" s="50"/>
      <c r="DL486" s="50"/>
      <c r="DM486" s="50"/>
      <c r="DN486" s="50"/>
      <c r="DO486" s="50"/>
      <c r="DP486" s="50"/>
      <c r="DQ486" s="50"/>
      <c r="DR486" s="50"/>
      <c r="DS486" s="50"/>
      <c r="DT486" s="50"/>
      <c r="DU486" s="50"/>
      <c r="DV486" s="50"/>
      <c r="DW486" s="50"/>
      <c r="DX486" s="50"/>
      <c r="DY486" s="50"/>
      <c r="DZ486" s="50"/>
      <c r="EA486" s="50"/>
      <c r="EB486" s="50"/>
      <c r="EC486" s="50"/>
      <c r="ED486" s="50"/>
      <c r="EE486" s="50"/>
      <c r="EF486" s="50"/>
      <c r="EG486" s="50"/>
      <c r="EH486" s="50"/>
      <c r="EI486" s="50"/>
      <c r="EJ486" s="50"/>
      <c r="EK486" s="50"/>
      <c r="EL486" s="50"/>
      <c r="EM486" s="50"/>
      <c r="EN486" s="50"/>
      <c r="EO486" s="50"/>
      <c r="EP486" s="50"/>
      <c r="EQ486" s="50"/>
      <c r="ER486" s="48"/>
      <c r="ES486" s="50"/>
    </row>
    <row r="487" spans="1:149" x14ac:dyDescent="0.15">
      <c r="A487" s="44" t="s">
        <v>820</v>
      </c>
      <c r="B487" s="44" t="s">
        <v>342</v>
      </c>
      <c r="C487" s="44" t="s">
        <v>565</v>
      </c>
      <c r="D487">
        <v>2</v>
      </c>
      <c r="E487" s="50">
        <v>1120</v>
      </c>
      <c r="F487" s="50">
        <v>40</v>
      </c>
      <c r="G487" s="50">
        <v>40</v>
      </c>
      <c r="H487" s="50">
        <v>46</v>
      </c>
      <c r="I487" s="50">
        <v>48</v>
      </c>
      <c r="J487" s="50">
        <v>41</v>
      </c>
      <c r="K487" s="50">
        <v>36</v>
      </c>
      <c r="L487" s="50">
        <v>48</v>
      </c>
      <c r="M487" s="50">
        <v>60</v>
      </c>
      <c r="N487" s="50">
        <v>64</v>
      </c>
      <c r="O487" s="50">
        <v>86</v>
      </c>
      <c r="P487" s="50">
        <v>65</v>
      </c>
      <c r="Q487" s="50">
        <v>67</v>
      </c>
      <c r="R487" s="50">
        <v>76</v>
      </c>
      <c r="S487" s="50">
        <v>97</v>
      </c>
      <c r="T487" s="50">
        <v>93</v>
      </c>
      <c r="U487" s="50">
        <v>66</v>
      </c>
      <c r="V487" s="50">
        <v>64</v>
      </c>
      <c r="W487" s="50">
        <v>41</v>
      </c>
      <c r="X487" s="50">
        <v>30</v>
      </c>
      <c r="Y487" s="50">
        <v>12</v>
      </c>
      <c r="Z487" s="50">
        <v>0</v>
      </c>
      <c r="AA487" s="50">
        <v>0</v>
      </c>
      <c r="AB487" s="50">
        <v>0</v>
      </c>
      <c r="AC487" s="50">
        <v>0</v>
      </c>
      <c r="AD487" s="50">
        <v>126</v>
      </c>
      <c r="AE487" s="50">
        <v>591</v>
      </c>
      <c r="AF487" s="50">
        <v>403</v>
      </c>
      <c r="AG487" s="50">
        <v>11.3</v>
      </c>
      <c r="AH487" s="50">
        <v>52.8</v>
      </c>
      <c r="AI487" s="50">
        <v>36</v>
      </c>
      <c r="AJ487" s="48">
        <v>50.9</v>
      </c>
      <c r="AK487" s="50">
        <v>0</v>
      </c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  <c r="DK487" s="50"/>
      <c r="DL487" s="50"/>
      <c r="DM487" s="50"/>
      <c r="DN487" s="50"/>
      <c r="DO487" s="50"/>
      <c r="DP487" s="50"/>
      <c r="DQ487" s="50"/>
      <c r="DR487" s="50"/>
      <c r="DS487" s="50"/>
      <c r="DT487" s="50"/>
      <c r="DU487" s="50"/>
      <c r="DV487" s="50"/>
      <c r="DW487" s="50"/>
      <c r="DX487" s="50"/>
      <c r="DY487" s="50"/>
      <c r="DZ487" s="50"/>
      <c r="EA487" s="50"/>
      <c r="EB487" s="50"/>
      <c r="EC487" s="50"/>
      <c r="ED487" s="50"/>
      <c r="EE487" s="50"/>
      <c r="EF487" s="50"/>
      <c r="EG487" s="50"/>
      <c r="EH487" s="50"/>
      <c r="EI487" s="50"/>
      <c r="EJ487" s="50"/>
      <c r="EK487" s="50"/>
      <c r="EL487" s="50"/>
      <c r="EM487" s="50"/>
      <c r="EN487" s="50"/>
      <c r="EO487" s="50"/>
      <c r="EP487" s="50"/>
      <c r="EQ487" s="50"/>
      <c r="ER487" s="48"/>
      <c r="ES487" s="50"/>
    </row>
    <row r="488" spans="1:149" x14ac:dyDescent="0.15">
      <c r="A488" s="44" t="s">
        <v>821</v>
      </c>
      <c r="B488" s="44" t="s">
        <v>343</v>
      </c>
      <c r="C488" s="44" t="s">
        <v>566</v>
      </c>
      <c r="D488">
        <v>0</v>
      </c>
      <c r="E488" s="50">
        <v>4909</v>
      </c>
      <c r="F488" s="50">
        <v>94</v>
      </c>
      <c r="G488" s="50">
        <v>118</v>
      </c>
      <c r="H488" s="50">
        <v>180</v>
      </c>
      <c r="I488" s="50">
        <v>174</v>
      </c>
      <c r="J488" s="50">
        <v>143</v>
      </c>
      <c r="K488" s="50">
        <v>135</v>
      </c>
      <c r="L488" s="50">
        <v>146</v>
      </c>
      <c r="M488" s="50">
        <v>166</v>
      </c>
      <c r="N488" s="50">
        <v>222</v>
      </c>
      <c r="O488" s="50">
        <v>314</v>
      </c>
      <c r="P488" s="50">
        <v>298</v>
      </c>
      <c r="Q488" s="50">
        <v>347</v>
      </c>
      <c r="R488" s="50">
        <v>404</v>
      </c>
      <c r="S488" s="50">
        <v>454</v>
      </c>
      <c r="T488" s="50">
        <v>470</v>
      </c>
      <c r="U488" s="50">
        <v>401</v>
      </c>
      <c r="V488" s="50">
        <v>349</v>
      </c>
      <c r="W488" s="50">
        <v>292</v>
      </c>
      <c r="X488" s="50">
        <v>150</v>
      </c>
      <c r="Y488" s="50">
        <v>46</v>
      </c>
      <c r="Z488" s="50">
        <v>5</v>
      </c>
      <c r="AA488" s="50">
        <v>1</v>
      </c>
      <c r="AB488" s="50">
        <v>0</v>
      </c>
      <c r="AC488" s="50">
        <v>6</v>
      </c>
      <c r="AD488" s="50">
        <v>392</v>
      </c>
      <c r="AE488" s="50">
        <v>2349</v>
      </c>
      <c r="AF488" s="50">
        <v>2168</v>
      </c>
      <c r="AG488" s="50">
        <v>8</v>
      </c>
      <c r="AH488" s="50">
        <v>47.9</v>
      </c>
      <c r="AI488" s="50">
        <v>44.2</v>
      </c>
      <c r="AJ488" s="48">
        <v>56.3</v>
      </c>
      <c r="AK488" s="50">
        <v>106</v>
      </c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  <c r="DN488" s="50"/>
      <c r="DO488" s="50"/>
      <c r="DP488" s="50"/>
      <c r="DQ488" s="50"/>
      <c r="DR488" s="50"/>
      <c r="DS488" s="50"/>
      <c r="DT488" s="50"/>
      <c r="DU488" s="50"/>
      <c r="DV488" s="50"/>
      <c r="DW488" s="50"/>
      <c r="DX488" s="50"/>
      <c r="DY488" s="50"/>
      <c r="DZ488" s="50"/>
      <c r="EA488" s="50"/>
      <c r="EB488" s="50"/>
      <c r="EC488" s="50"/>
      <c r="ED488" s="50"/>
      <c r="EE488" s="50"/>
      <c r="EF488" s="50"/>
      <c r="EG488" s="50"/>
      <c r="EH488" s="50"/>
      <c r="EI488" s="50"/>
      <c r="EJ488" s="50"/>
      <c r="EK488" s="50"/>
      <c r="EL488" s="50"/>
      <c r="EM488" s="50"/>
      <c r="EN488" s="50"/>
      <c r="EO488" s="50"/>
      <c r="EP488" s="50"/>
      <c r="EQ488" s="50"/>
      <c r="ER488" s="48"/>
      <c r="ES488" s="50"/>
    </row>
    <row r="489" spans="1:149" x14ac:dyDescent="0.15">
      <c r="A489" s="44" t="s">
        <v>821</v>
      </c>
      <c r="B489" s="44" t="s">
        <v>343</v>
      </c>
      <c r="C489" s="44" t="s">
        <v>566</v>
      </c>
      <c r="D489">
        <v>1</v>
      </c>
      <c r="E489" s="50">
        <v>2392</v>
      </c>
      <c r="F489" s="50">
        <v>41</v>
      </c>
      <c r="G489" s="50">
        <v>63</v>
      </c>
      <c r="H489" s="50">
        <v>103</v>
      </c>
      <c r="I489" s="50">
        <v>90</v>
      </c>
      <c r="J489" s="50">
        <v>80</v>
      </c>
      <c r="K489" s="50">
        <v>70</v>
      </c>
      <c r="L489" s="50">
        <v>85</v>
      </c>
      <c r="M489" s="50">
        <v>94</v>
      </c>
      <c r="N489" s="50">
        <v>112</v>
      </c>
      <c r="O489" s="50">
        <v>168</v>
      </c>
      <c r="P489" s="50">
        <v>156</v>
      </c>
      <c r="Q489" s="50">
        <v>174</v>
      </c>
      <c r="R489" s="50">
        <v>229</v>
      </c>
      <c r="S489" s="50">
        <v>225</v>
      </c>
      <c r="T489" s="50">
        <v>235</v>
      </c>
      <c r="U489" s="50">
        <v>173</v>
      </c>
      <c r="V489" s="50">
        <v>134</v>
      </c>
      <c r="W489" s="50">
        <v>109</v>
      </c>
      <c r="X489" s="50">
        <v>41</v>
      </c>
      <c r="Y489" s="50">
        <v>10</v>
      </c>
      <c r="Z489" s="50">
        <v>0</v>
      </c>
      <c r="AA489" s="50">
        <v>0</v>
      </c>
      <c r="AB489" s="50">
        <v>0</v>
      </c>
      <c r="AC489" s="50">
        <v>0</v>
      </c>
      <c r="AD489" s="50">
        <v>207</v>
      </c>
      <c r="AE489" s="50">
        <v>1258</v>
      </c>
      <c r="AF489" s="50">
        <v>927</v>
      </c>
      <c r="AG489" s="50">
        <v>8.6999999999999993</v>
      </c>
      <c r="AH489" s="50">
        <v>52.6</v>
      </c>
      <c r="AI489" s="50">
        <v>38.799999999999997</v>
      </c>
      <c r="AJ489" s="48">
        <v>53.8</v>
      </c>
      <c r="AK489" s="50">
        <v>0</v>
      </c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  <c r="DD489" s="50"/>
      <c r="DE489" s="50"/>
      <c r="DF489" s="50"/>
      <c r="DG489" s="50"/>
      <c r="DH489" s="50"/>
      <c r="DI489" s="50"/>
      <c r="DJ489" s="50"/>
      <c r="DK489" s="50"/>
      <c r="DL489" s="50"/>
      <c r="DM489" s="50"/>
      <c r="DN489" s="50"/>
      <c r="DO489" s="50"/>
      <c r="DP489" s="50"/>
      <c r="DQ489" s="50"/>
      <c r="DR489" s="50"/>
      <c r="DS489" s="50"/>
      <c r="DT489" s="50"/>
      <c r="DU489" s="50"/>
      <c r="DV489" s="50"/>
      <c r="DW489" s="50"/>
      <c r="DX489" s="50"/>
      <c r="DY489" s="50"/>
      <c r="DZ489" s="50"/>
      <c r="EA489" s="50"/>
      <c r="EB489" s="50"/>
      <c r="EC489" s="50"/>
      <c r="ED489" s="50"/>
      <c r="EE489" s="50"/>
      <c r="EF489" s="50"/>
      <c r="EG489" s="50"/>
      <c r="EH489" s="50"/>
      <c r="EI489" s="50"/>
      <c r="EJ489" s="50"/>
      <c r="EK489" s="50"/>
      <c r="EL489" s="50"/>
      <c r="EM489" s="50"/>
      <c r="EN489" s="50"/>
      <c r="EO489" s="50"/>
      <c r="EP489" s="50"/>
      <c r="EQ489" s="50"/>
      <c r="ER489" s="48"/>
      <c r="ES489" s="50"/>
    </row>
    <row r="490" spans="1:149" x14ac:dyDescent="0.15">
      <c r="A490" s="44" t="s">
        <v>821</v>
      </c>
      <c r="B490" s="44" t="s">
        <v>343</v>
      </c>
      <c r="C490" s="44" t="s">
        <v>566</v>
      </c>
      <c r="D490">
        <v>2</v>
      </c>
      <c r="E490" s="50">
        <v>2517</v>
      </c>
      <c r="F490" s="50">
        <v>53</v>
      </c>
      <c r="G490" s="50">
        <v>55</v>
      </c>
      <c r="H490" s="50">
        <v>77</v>
      </c>
      <c r="I490" s="50">
        <v>84</v>
      </c>
      <c r="J490" s="50">
        <v>63</v>
      </c>
      <c r="K490" s="50">
        <v>65</v>
      </c>
      <c r="L490" s="50">
        <v>61</v>
      </c>
      <c r="M490" s="50">
        <v>72</v>
      </c>
      <c r="N490" s="50">
        <v>110</v>
      </c>
      <c r="O490" s="50">
        <v>146</v>
      </c>
      <c r="P490" s="50">
        <v>142</v>
      </c>
      <c r="Q490" s="50">
        <v>173</v>
      </c>
      <c r="R490" s="50">
        <v>175</v>
      </c>
      <c r="S490" s="50">
        <v>229</v>
      </c>
      <c r="T490" s="50">
        <v>235</v>
      </c>
      <c r="U490" s="50">
        <v>228</v>
      </c>
      <c r="V490" s="50">
        <v>215</v>
      </c>
      <c r="W490" s="50">
        <v>183</v>
      </c>
      <c r="X490" s="50">
        <v>109</v>
      </c>
      <c r="Y490" s="50">
        <v>36</v>
      </c>
      <c r="Z490" s="50">
        <v>5</v>
      </c>
      <c r="AA490" s="50">
        <v>1</v>
      </c>
      <c r="AB490" s="50">
        <v>0</v>
      </c>
      <c r="AC490" s="50">
        <v>6</v>
      </c>
      <c r="AD490" s="50">
        <v>185</v>
      </c>
      <c r="AE490" s="50">
        <v>1091</v>
      </c>
      <c r="AF490" s="50">
        <v>1241</v>
      </c>
      <c r="AG490" s="50">
        <v>7.4</v>
      </c>
      <c r="AH490" s="50">
        <v>43.3</v>
      </c>
      <c r="AI490" s="50">
        <v>49.3</v>
      </c>
      <c r="AJ490" s="48">
        <v>58.7</v>
      </c>
      <c r="AK490" s="50">
        <v>0</v>
      </c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  <c r="DD490" s="50"/>
      <c r="DE490" s="50"/>
      <c r="DF490" s="50"/>
      <c r="DG490" s="50"/>
      <c r="DH490" s="50"/>
      <c r="DI490" s="50"/>
      <c r="DJ490" s="50"/>
      <c r="DK490" s="50"/>
      <c r="DL490" s="50"/>
      <c r="DM490" s="50"/>
      <c r="DN490" s="50"/>
      <c r="DO490" s="50"/>
      <c r="DP490" s="50"/>
      <c r="DQ490" s="50"/>
      <c r="DR490" s="50"/>
      <c r="DS490" s="50"/>
      <c r="DT490" s="50"/>
      <c r="DU490" s="50"/>
      <c r="DV490" s="50"/>
      <c r="DW490" s="50"/>
      <c r="DX490" s="50"/>
      <c r="DY490" s="50"/>
      <c r="DZ490" s="50"/>
      <c r="EA490" s="50"/>
      <c r="EB490" s="50"/>
      <c r="EC490" s="50"/>
      <c r="ED490" s="50"/>
      <c r="EE490" s="50"/>
      <c r="EF490" s="50"/>
      <c r="EG490" s="50"/>
      <c r="EH490" s="50"/>
      <c r="EI490" s="50"/>
      <c r="EJ490" s="50"/>
      <c r="EK490" s="50"/>
      <c r="EL490" s="50"/>
      <c r="EM490" s="50"/>
      <c r="EN490" s="50"/>
      <c r="EO490" s="50"/>
      <c r="EP490" s="50"/>
      <c r="EQ490" s="50"/>
      <c r="ER490" s="48"/>
      <c r="ES490" s="50"/>
    </row>
    <row r="491" spans="1:149" x14ac:dyDescent="0.15">
      <c r="A491" s="44" t="s">
        <v>822</v>
      </c>
      <c r="B491" s="44" t="s">
        <v>344</v>
      </c>
      <c r="C491" s="44"/>
      <c r="D491">
        <v>0</v>
      </c>
      <c r="E491" s="50">
        <v>281</v>
      </c>
      <c r="F491" s="50">
        <v>7</v>
      </c>
      <c r="G491" s="50">
        <v>5</v>
      </c>
      <c r="H491" s="50">
        <v>7</v>
      </c>
      <c r="I491" s="50">
        <v>4</v>
      </c>
      <c r="J491" s="50">
        <v>6</v>
      </c>
      <c r="K491" s="50">
        <v>7</v>
      </c>
      <c r="L491" s="50">
        <v>7</v>
      </c>
      <c r="M491" s="50">
        <v>11</v>
      </c>
      <c r="N491" s="50">
        <v>11</v>
      </c>
      <c r="O491" s="50">
        <v>12</v>
      </c>
      <c r="P491" s="50">
        <v>9</v>
      </c>
      <c r="Q491" s="50">
        <v>23</v>
      </c>
      <c r="R491" s="50">
        <v>34</v>
      </c>
      <c r="S491" s="50">
        <v>33</v>
      </c>
      <c r="T491" s="50">
        <v>25</v>
      </c>
      <c r="U491" s="50">
        <v>17</v>
      </c>
      <c r="V491" s="50">
        <v>23</v>
      </c>
      <c r="W491" s="50">
        <v>20</v>
      </c>
      <c r="X491" s="50">
        <v>15</v>
      </c>
      <c r="Y491" s="50">
        <v>4</v>
      </c>
      <c r="Z491" s="50">
        <v>0</v>
      </c>
      <c r="AA491" s="50">
        <v>1</v>
      </c>
      <c r="AB491" s="50">
        <v>0</v>
      </c>
      <c r="AC491" s="50">
        <v>1</v>
      </c>
      <c r="AD491" s="50">
        <v>19</v>
      </c>
      <c r="AE491" s="50">
        <v>124</v>
      </c>
      <c r="AF491" s="50">
        <v>138</v>
      </c>
      <c r="AG491" s="50">
        <v>6.7615658362989333</v>
      </c>
      <c r="AH491" s="50">
        <v>44.128113879003564</v>
      </c>
      <c r="AI491" s="50">
        <v>49.110320284697508</v>
      </c>
      <c r="AJ491" s="48">
        <v>60.2</v>
      </c>
      <c r="AK491" s="50">
        <v>106</v>
      </c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  <c r="DH491" s="50"/>
      <c r="DI491" s="50"/>
      <c r="DJ491" s="50"/>
      <c r="DK491" s="50"/>
      <c r="DL491" s="50"/>
      <c r="DM491" s="50"/>
      <c r="DN491" s="50"/>
      <c r="DO491" s="50"/>
      <c r="DP491" s="50"/>
      <c r="DQ491" s="50"/>
      <c r="DR491" s="50"/>
      <c r="DS491" s="50"/>
      <c r="DT491" s="50"/>
      <c r="DU491" s="50"/>
      <c r="DV491" s="50"/>
      <c r="DW491" s="50"/>
      <c r="DX491" s="50"/>
      <c r="DY491" s="50"/>
      <c r="DZ491" s="50"/>
      <c r="EA491" s="50"/>
      <c r="EB491" s="50"/>
      <c r="EC491" s="50"/>
      <c r="ED491" s="50"/>
      <c r="EE491" s="50"/>
      <c r="EF491" s="50"/>
      <c r="EG491" s="50"/>
      <c r="EH491" s="50"/>
      <c r="EI491" s="50"/>
      <c r="EJ491" s="50"/>
      <c r="EK491" s="50"/>
      <c r="EL491" s="50"/>
      <c r="EM491" s="50"/>
      <c r="EN491" s="50"/>
      <c r="EO491" s="50"/>
      <c r="EP491" s="50"/>
      <c r="EQ491" s="50"/>
      <c r="ER491" s="48"/>
      <c r="ES491" s="50"/>
    </row>
    <row r="492" spans="1:149" x14ac:dyDescent="0.15">
      <c r="A492" s="44" t="s">
        <v>822</v>
      </c>
      <c r="B492" s="44" t="s">
        <v>344</v>
      </c>
      <c r="C492" s="44"/>
      <c r="D492">
        <v>1</v>
      </c>
      <c r="E492" s="50">
        <v>131</v>
      </c>
      <c r="F492" s="50">
        <v>1</v>
      </c>
      <c r="G492" s="50">
        <v>1</v>
      </c>
      <c r="H492" s="50">
        <v>4</v>
      </c>
      <c r="I492" s="50">
        <v>1</v>
      </c>
      <c r="J492" s="50">
        <v>3</v>
      </c>
      <c r="K492" s="50">
        <v>3</v>
      </c>
      <c r="L492" s="50">
        <v>5</v>
      </c>
      <c r="M492" s="50">
        <v>5</v>
      </c>
      <c r="N492" s="50">
        <v>5</v>
      </c>
      <c r="O492" s="50">
        <v>6</v>
      </c>
      <c r="P492" s="50">
        <v>4</v>
      </c>
      <c r="Q492" s="50">
        <v>12</v>
      </c>
      <c r="R492" s="50">
        <v>23</v>
      </c>
      <c r="S492" s="50">
        <v>17</v>
      </c>
      <c r="T492" s="50">
        <v>16</v>
      </c>
      <c r="U492" s="50">
        <v>4</v>
      </c>
      <c r="V492" s="50">
        <v>9</v>
      </c>
      <c r="W492" s="50">
        <v>7</v>
      </c>
      <c r="X492" s="50">
        <v>2</v>
      </c>
      <c r="Y492" s="50">
        <v>3</v>
      </c>
      <c r="Z492" s="50">
        <v>0</v>
      </c>
      <c r="AA492" s="50">
        <v>0</v>
      </c>
      <c r="AB492" s="50">
        <v>0</v>
      </c>
      <c r="AC492" s="50">
        <v>0</v>
      </c>
      <c r="AD492" s="50">
        <v>6</v>
      </c>
      <c r="AE492" s="50">
        <v>67</v>
      </c>
      <c r="AF492" s="50">
        <v>58</v>
      </c>
      <c r="AG492" s="50">
        <v>4.5801526717557248</v>
      </c>
      <c r="AH492" s="50">
        <v>51.145038167938928</v>
      </c>
      <c r="AI492" s="50">
        <v>44.274809160305345</v>
      </c>
      <c r="AJ492" s="48">
        <v>59.6</v>
      </c>
      <c r="AK492" s="50">
        <v>0</v>
      </c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  <c r="DH492" s="50"/>
      <c r="DI492" s="50"/>
      <c r="DJ492" s="50"/>
      <c r="DK492" s="50"/>
      <c r="DL492" s="50"/>
      <c r="DM492" s="50"/>
      <c r="DN492" s="50"/>
      <c r="DO492" s="50"/>
      <c r="DP492" s="50"/>
      <c r="DQ492" s="50"/>
      <c r="DR492" s="50"/>
      <c r="DS492" s="50"/>
      <c r="DT492" s="50"/>
      <c r="DU492" s="50"/>
      <c r="DV492" s="50"/>
      <c r="DW492" s="50"/>
      <c r="DX492" s="50"/>
      <c r="DY492" s="50"/>
      <c r="DZ492" s="50"/>
      <c r="EA492" s="50"/>
      <c r="EB492" s="50"/>
      <c r="EC492" s="50"/>
      <c r="ED492" s="50"/>
      <c r="EE492" s="50"/>
      <c r="EF492" s="50"/>
      <c r="EG492" s="50"/>
      <c r="EH492" s="50"/>
      <c r="EI492" s="50"/>
      <c r="EJ492" s="50"/>
      <c r="EK492" s="50"/>
      <c r="EL492" s="50"/>
      <c r="EM492" s="50"/>
      <c r="EN492" s="50"/>
      <c r="EO492" s="50"/>
      <c r="EP492" s="50"/>
      <c r="EQ492" s="50"/>
      <c r="ER492" s="48"/>
      <c r="ES492" s="50"/>
    </row>
    <row r="493" spans="1:149" x14ac:dyDescent="0.15">
      <c r="A493" s="44" t="s">
        <v>822</v>
      </c>
      <c r="B493" s="44" t="s">
        <v>344</v>
      </c>
      <c r="C493" s="44"/>
      <c r="D493">
        <v>2</v>
      </c>
      <c r="E493" s="50">
        <v>150</v>
      </c>
      <c r="F493" s="50">
        <v>6</v>
      </c>
      <c r="G493" s="50">
        <v>4</v>
      </c>
      <c r="H493" s="50">
        <v>3</v>
      </c>
      <c r="I493" s="50">
        <v>3</v>
      </c>
      <c r="J493" s="50">
        <v>3</v>
      </c>
      <c r="K493" s="50">
        <v>4</v>
      </c>
      <c r="L493" s="50">
        <v>2</v>
      </c>
      <c r="M493" s="50">
        <v>6</v>
      </c>
      <c r="N493" s="50">
        <v>6</v>
      </c>
      <c r="O493" s="50">
        <v>6</v>
      </c>
      <c r="P493" s="50">
        <v>5</v>
      </c>
      <c r="Q493" s="50">
        <v>11</v>
      </c>
      <c r="R493" s="50">
        <v>11</v>
      </c>
      <c r="S493" s="50">
        <v>16</v>
      </c>
      <c r="T493" s="50">
        <v>9</v>
      </c>
      <c r="U493" s="50">
        <v>13</v>
      </c>
      <c r="V493" s="50">
        <v>14</v>
      </c>
      <c r="W493" s="50">
        <v>13</v>
      </c>
      <c r="X493" s="50">
        <v>13</v>
      </c>
      <c r="Y493" s="50">
        <v>1</v>
      </c>
      <c r="Z493" s="50">
        <v>0</v>
      </c>
      <c r="AA493" s="50">
        <v>1</v>
      </c>
      <c r="AB493" s="50">
        <v>0</v>
      </c>
      <c r="AC493" s="50">
        <v>1</v>
      </c>
      <c r="AD493" s="50">
        <v>13</v>
      </c>
      <c r="AE493" s="50">
        <v>57</v>
      </c>
      <c r="AF493" s="50">
        <v>80</v>
      </c>
      <c r="AG493" s="50">
        <v>8.6666666666666679</v>
      </c>
      <c r="AH493" s="50">
        <v>38</v>
      </c>
      <c r="AI493" s="50">
        <v>53.333333333333336</v>
      </c>
      <c r="AJ493" s="48">
        <v>60.7</v>
      </c>
      <c r="AK493" s="50">
        <v>0</v>
      </c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  <c r="DD493" s="50"/>
      <c r="DE493" s="50"/>
      <c r="DF493" s="50"/>
      <c r="DG493" s="50"/>
      <c r="DH493" s="50"/>
      <c r="DI493" s="50"/>
      <c r="DJ493" s="50"/>
      <c r="DK493" s="50"/>
      <c r="DL493" s="50"/>
      <c r="DM493" s="50"/>
      <c r="DN493" s="50"/>
      <c r="DO493" s="50"/>
      <c r="DP493" s="50"/>
      <c r="DQ493" s="50"/>
      <c r="DR493" s="50"/>
      <c r="DS493" s="50"/>
      <c r="DT493" s="50"/>
      <c r="DU493" s="50"/>
      <c r="DV493" s="50"/>
      <c r="DW493" s="50"/>
      <c r="DX493" s="50"/>
      <c r="DY493" s="50"/>
      <c r="DZ493" s="50"/>
      <c r="EA493" s="50"/>
      <c r="EB493" s="50"/>
      <c r="EC493" s="50"/>
      <c r="ED493" s="50"/>
      <c r="EE493" s="50"/>
      <c r="EF493" s="50"/>
      <c r="EG493" s="50"/>
      <c r="EH493" s="50"/>
      <c r="EI493" s="50"/>
      <c r="EJ493" s="50"/>
      <c r="EK493" s="50"/>
      <c r="EL493" s="50"/>
      <c r="EM493" s="50"/>
      <c r="EN493" s="50"/>
      <c r="EO493" s="50"/>
      <c r="EP493" s="50"/>
      <c r="EQ493" s="50"/>
      <c r="ER493" s="48"/>
      <c r="ES493" s="50"/>
    </row>
    <row r="494" spans="1:149" x14ac:dyDescent="0.15">
      <c r="A494" s="44" t="s">
        <v>823</v>
      </c>
      <c r="B494" s="44" t="s">
        <v>345</v>
      </c>
      <c r="C494" s="44"/>
      <c r="D494">
        <v>0</v>
      </c>
      <c r="E494" s="50">
        <v>1245</v>
      </c>
      <c r="F494" s="50">
        <v>29</v>
      </c>
      <c r="G494" s="50">
        <v>46</v>
      </c>
      <c r="H494" s="50">
        <v>42</v>
      </c>
      <c r="I494" s="50">
        <v>39</v>
      </c>
      <c r="J494" s="50">
        <v>35</v>
      </c>
      <c r="K494" s="50">
        <v>40</v>
      </c>
      <c r="L494" s="50">
        <v>41</v>
      </c>
      <c r="M494" s="50">
        <v>53</v>
      </c>
      <c r="N494" s="50">
        <v>57</v>
      </c>
      <c r="O494" s="50">
        <v>87</v>
      </c>
      <c r="P494" s="50">
        <v>81</v>
      </c>
      <c r="Q494" s="50">
        <v>77</v>
      </c>
      <c r="R494" s="50">
        <v>90</v>
      </c>
      <c r="S494" s="50">
        <v>107</v>
      </c>
      <c r="T494" s="50">
        <v>106</v>
      </c>
      <c r="U494" s="50">
        <v>90</v>
      </c>
      <c r="V494" s="50">
        <v>92</v>
      </c>
      <c r="W494" s="50">
        <v>84</v>
      </c>
      <c r="X494" s="50">
        <v>37</v>
      </c>
      <c r="Y494" s="50">
        <v>12</v>
      </c>
      <c r="Z494" s="50">
        <v>0</v>
      </c>
      <c r="AA494" s="50">
        <v>0</v>
      </c>
      <c r="AB494" s="50">
        <v>0</v>
      </c>
      <c r="AC494" s="50">
        <v>0</v>
      </c>
      <c r="AD494" s="50">
        <v>117</v>
      </c>
      <c r="AE494" s="50">
        <v>600</v>
      </c>
      <c r="AF494" s="50">
        <v>528</v>
      </c>
      <c r="AG494" s="50">
        <v>9.3975903614457827</v>
      </c>
      <c r="AH494" s="50">
        <v>48.192771084337352</v>
      </c>
      <c r="AI494" s="50">
        <v>42.409638554216869</v>
      </c>
      <c r="AJ494" s="48">
        <v>55</v>
      </c>
      <c r="AK494" s="50">
        <v>99</v>
      </c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  <c r="DD494" s="50"/>
      <c r="DE494" s="50"/>
      <c r="DF494" s="50"/>
      <c r="DG494" s="50"/>
      <c r="DH494" s="50"/>
      <c r="DI494" s="50"/>
      <c r="DJ494" s="50"/>
      <c r="DK494" s="50"/>
      <c r="DL494" s="50"/>
      <c r="DM494" s="50"/>
      <c r="DN494" s="50"/>
      <c r="DO494" s="50"/>
      <c r="DP494" s="50"/>
      <c r="DQ494" s="50"/>
      <c r="DR494" s="50"/>
      <c r="DS494" s="50"/>
      <c r="DT494" s="50"/>
      <c r="DU494" s="50"/>
      <c r="DV494" s="50"/>
      <c r="DW494" s="50"/>
      <c r="DX494" s="50"/>
      <c r="DY494" s="50"/>
      <c r="DZ494" s="50"/>
      <c r="EA494" s="50"/>
      <c r="EB494" s="50"/>
      <c r="EC494" s="50"/>
      <c r="ED494" s="50"/>
      <c r="EE494" s="50"/>
      <c r="EF494" s="50"/>
      <c r="EG494" s="50"/>
      <c r="EH494" s="50"/>
      <c r="EI494" s="50"/>
      <c r="EJ494" s="50"/>
      <c r="EK494" s="50"/>
      <c r="EL494" s="50"/>
      <c r="EM494" s="50"/>
      <c r="EN494" s="50"/>
      <c r="EO494" s="50"/>
      <c r="EP494" s="50"/>
      <c r="EQ494" s="50"/>
      <c r="ER494" s="48"/>
      <c r="ES494" s="50"/>
    </row>
    <row r="495" spans="1:149" x14ac:dyDescent="0.15">
      <c r="A495" s="44" t="s">
        <v>823</v>
      </c>
      <c r="B495" s="44" t="s">
        <v>345</v>
      </c>
      <c r="C495" s="44"/>
      <c r="D495">
        <v>1</v>
      </c>
      <c r="E495" s="50">
        <v>626</v>
      </c>
      <c r="F495" s="50">
        <v>9</v>
      </c>
      <c r="G495" s="50">
        <v>24</v>
      </c>
      <c r="H495" s="50">
        <v>26</v>
      </c>
      <c r="I495" s="50">
        <v>17</v>
      </c>
      <c r="J495" s="50">
        <v>22</v>
      </c>
      <c r="K495" s="50">
        <v>19</v>
      </c>
      <c r="L495" s="50">
        <v>25</v>
      </c>
      <c r="M495" s="50">
        <v>27</v>
      </c>
      <c r="N495" s="50">
        <v>33</v>
      </c>
      <c r="O495" s="50">
        <v>53</v>
      </c>
      <c r="P495" s="50">
        <v>49</v>
      </c>
      <c r="Q495" s="50">
        <v>39</v>
      </c>
      <c r="R495" s="50">
        <v>52</v>
      </c>
      <c r="S495" s="50">
        <v>61</v>
      </c>
      <c r="T495" s="50">
        <v>47</v>
      </c>
      <c r="U495" s="50">
        <v>37</v>
      </c>
      <c r="V495" s="50">
        <v>39</v>
      </c>
      <c r="W495" s="50">
        <v>33</v>
      </c>
      <c r="X495" s="50">
        <v>12</v>
      </c>
      <c r="Y495" s="50">
        <v>2</v>
      </c>
      <c r="Z495" s="50">
        <v>0</v>
      </c>
      <c r="AA495" s="50">
        <v>0</v>
      </c>
      <c r="AB495" s="50">
        <v>0</v>
      </c>
      <c r="AC495" s="50">
        <v>0</v>
      </c>
      <c r="AD495" s="50">
        <v>59</v>
      </c>
      <c r="AE495" s="50">
        <v>336</v>
      </c>
      <c r="AF495" s="50">
        <v>231</v>
      </c>
      <c r="AG495" s="50">
        <v>9.4249201277955272</v>
      </c>
      <c r="AH495" s="50">
        <v>53.674121405750796</v>
      </c>
      <c r="AI495" s="50">
        <v>36.900958466453673</v>
      </c>
      <c r="AJ495" s="48">
        <v>53</v>
      </c>
      <c r="AK495" s="50">
        <v>0</v>
      </c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  <c r="DH495" s="50"/>
      <c r="DI495" s="50"/>
      <c r="DJ495" s="50"/>
      <c r="DK495" s="50"/>
      <c r="DL495" s="50"/>
      <c r="DM495" s="50"/>
      <c r="DN495" s="50"/>
      <c r="DO495" s="50"/>
      <c r="DP495" s="50"/>
      <c r="DQ495" s="50"/>
      <c r="DR495" s="50"/>
      <c r="DS495" s="50"/>
      <c r="DT495" s="50"/>
      <c r="DU495" s="50"/>
      <c r="DV495" s="50"/>
      <c r="DW495" s="50"/>
      <c r="DX495" s="50"/>
      <c r="DY495" s="50"/>
      <c r="DZ495" s="50"/>
      <c r="EA495" s="50"/>
      <c r="EB495" s="50"/>
      <c r="EC495" s="50"/>
      <c r="ED495" s="50"/>
      <c r="EE495" s="50"/>
      <c r="EF495" s="50"/>
      <c r="EG495" s="50"/>
      <c r="EH495" s="50"/>
      <c r="EI495" s="50"/>
      <c r="EJ495" s="50"/>
      <c r="EK495" s="50"/>
      <c r="EL495" s="50"/>
      <c r="EM495" s="50"/>
      <c r="EN495" s="50"/>
      <c r="EO495" s="50"/>
      <c r="EP495" s="50"/>
      <c r="EQ495" s="50"/>
      <c r="ER495" s="48"/>
      <c r="ES495" s="50"/>
    </row>
    <row r="496" spans="1:149" x14ac:dyDescent="0.15">
      <c r="A496" s="44" t="s">
        <v>823</v>
      </c>
      <c r="B496" s="44" t="s">
        <v>345</v>
      </c>
      <c r="C496" s="44"/>
      <c r="D496">
        <v>2</v>
      </c>
      <c r="E496" s="50">
        <v>619</v>
      </c>
      <c r="F496" s="50">
        <v>20</v>
      </c>
      <c r="G496" s="50">
        <v>22</v>
      </c>
      <c r="H496" s="50">
        <v>16</v>
      </c>
      <c r="I496" s="50">
        <v>22</v>
      </c>
      <c r="J496" s="50">
        <v>13</v>
      </c>
      <c r="K496" s="50">
        <v>21</v>
      </c>
      <c r="L496" s="50">
        <v>16</v>
      </c>
      <c r="M496" s="50">
        <v>26</v>
      </c>
      <c r="N496" s="50">
        <v>24</v>
      </c>
      <c r="O496" s="50">
        <v>34</v>
      </c>
      <c r="P496" s="50">
        <v>32</v>
      </c>
      <c r="Q496" s="50">
        <v>38</v>
      </c>
      <c r="R496" s="50">
        <v>38</v>
      </c>
      <c r="S496" s="50">
        <v>46</v>
      </c>
      <c r="T496" s="50">
        <v>59</v>
      </c>
      <c r="U496" s="50">
        <v>53</v>
      </c>
      <c r="V496" s="50">
        <v>53</v>
      </c>
      <c r="W496" s="50">
        <v>51</v>
      </c>
      <c r="X496" s="50">
        <v>25</v>
      </c>
      <c r="Y496" s="50">
        <v>10</v>
      </c>
      <c r="Z496" s="50">
        <v>0</v>
      </c>
      <c r="AA496" s="50">
        <v>0</v>
      </c>
      <c r="AB496" s="50">
        <v>0</v>
      </c>
      <c r="AC496" s="50">
        <v>0</v>
      </c>
      <c r="AD496" s="50">
        <v>58</v>
      </c>
      <c r="AE496" s="50">
        <v>264</v>
      </c>
      <c r="AF496" s="50">
        <v>297</v>
      </c>
      <c r="AG496" s="50">
        <v>9.3699515347334401</v>
      </c>
      <c r="AH496" s="50">
        <v>42.64943457189014</v>
      </c>
      <c r="AI496" s="50">
        <v>47.980613893376415</v>
      </c>
      <c r="AJ496" s="48">
        <v>57.1</v>
      </c>
      <c r="AK496" s="50">
        <v>0</v>
      </c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  <c r="DH496" s="50"/>
      <c r="DI496" s="50"/>
      <c r="DJ496" s="50"/>
      <c r="DK496" s="50"/>
      <c r="DL496" s="50"/>
      <c r="DM496" s="50"/>
      <c r="DN496" s="50"/>
      <c r="DO496" s="50"/>
      <c r="DP496" s="50"/>
      <c r="DQ496" s="50"/>
      <c r="DR496" s="50"/>
      <c r="DS496" s="50"/>
      <c r="DT496" s="50"/>
      <c r="DU496" s="50"/>
      <c r="DV496" s="50"/>
      <c r="DW496" s="50"/>
      <c r="DX496" s="50"/>
      <c r="DY496" s="50"/>
      <c r="DZ496" s="50"/>
      <c r="EA496" s="50"/>
      <c r="EB496" s="50"/>
      <c r="EC496" s="50"/>
      <c r="ED496" s="50"/>
      <c r="EE496" s="50"/>
      <c r="EF496" s="50"/>
      <c r="EG496" s="50"/>
      <c r="EH496" s="50"/>
      <c r="EI496" s="50"/>
      <c r="EJ496" s="50"/>
      <c r="EK496" s="50"/>
      <c r="EL496" s="50"/>
      <c r="EM496" s="50"/>
      <c r="EN496" s="50"/>
      <c r="EO496" s="50"/>
      <c r="EP496" s="50"/>
      <c r="EQ496" s="50"/>
      <c r="ER496" s="48"/>
      <c r="ES496" s="50"/>
    </row>
    <row r="497" spans="1:149" x14ac:dyDescent="0.15">
      <c r="A497" s="44" t="s">
        <v>824</v>
      </c>
      <c r="B497" s="44" t="s">
        <v>346</v>
      </c>
      <c r="C497" s="44"/>
      <c r="D497">
        <v>0</v>
      </c>
      <c r="E497" s="50">
        <v>1386</v>
      </c>
      <c r="F497" s="50">
        <v>17</v>
      </c>
      <c r="G497" s="50">
        <v>23</v>
      </c>
      <c r="H497" s="50">
        <v>52</v>
      </c>
      <c r="I497" s="50">
        <v>58</v>
      </c>
      <c r="J497" s="50">
        <v>42</v>
      </c>
      <c r="K497" s="50">
        <v>30</v>
      </c>
      <c r="L497" s="50">
        <v>42</v>
      </c>
      <c r="M497" s="50">
        <v>52</v>
      </c>
      <c r="N497" s="50">
        <v>58</v>
      </c>
      <c r="O497" s="50">
        <v>87</v>
      </c>
      <c r="P497" s="50">
        <v>85</v>
      </c>
      <c r="Q497" s="50">
        <v>95</v>
      </c>
      <c r="R497" s="50">
        <v>108</v>
      </c>
      <c r="S497" s="50">
        <v>148</v>
      </c>
      <c r="T497" s="50">
        <v>138</v>
      </c>
      <c r="U497" s="50">
        <v>119</v>
      </c>
      <c r="V497" s="50">
        <v>107</v>
      </c>
      <c r="W497" s="50">
        <v>71</v>
      </c>
      <c r="X497" s="50">
        <v>36</v>
      </c>
      <c r="Y497" s="50">
        <v>16</v>
      </c>
      <c r="Z497" s="50">
        <v>2</v>
      </c>
      <c r="AA497" s="50">
        <v>0</v>
      </c>
      <c r="AB497" s="50">
        <v>0</v>
      </c>
      <c r="AC497" s="50">
        <v>2</v>
      </c>
      <c r="AD497" s="50">
        <v>92</v>
      </c>
      <c r="AE497" s="50">
        <v>657</v>
      </c>
      <c r="AF497" s="50">
        <v>637</v>
      </c>
      <c r="AG497" s="50">
        <v>6.637806637806638</v>
      </c>
      <c r="AH497" s="50">
        <v>47.402597402597401</v>
      </c>
      <c r="AI497" s="50">
        <v>45.959595959595958</v>
      </c>
      <c r="AJ497" s="48">
        <v>56.9</v>
      </c>
      <c r="AK497" s="50">
        <v>101</v>
      </c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  <c r="DH497" s="50"/>
      <c r="DI497" s="50"/>
      <c r="DJ497" s="50"/>
      <c r="DK497" s="50"/>
      <c r="DL497" s="50"/>
      <c r="DM497" s="50"/>
      <c r="DN497" s="50"/>
      <c r="DO497" s="50"/>
      <c r="DP497" s="50"/>
      <c r="DQ497" s="50"/>
      <c r="DR497" s="50"/>
      <c r="DS497" s="50"/>
      <c r="DT497" s="50"/>
      <c r="DU497" s="50"/>
      <c r="DV497" s="50"/>
      <c r="DW497" s="50"/>
      <c r="DX497" s="50"/>
      <c r="DY497" s="50"/>
      <c r="DZ497" s="50"/>
      <c r="EA497" s="50"/>
      <c r="EB497" s="50"/>
      <c r="EC497" s="50"/>
      <c r="ED497" s="50"/>
      <c r="EE497" s="50"/>
      <c r="EF497" s="50"/>
      <c r="EG497" s="50"/>
      <c r="EH497" s="50"/>
      <c r="EI497" s="50"/>
      <c r="EJ497" s="50"/>
      <c r="EK497" s="50"/>
      <c r="EL497" s="50"/>
      <c r="EM497" s="50"/>
      <c r="EN497" s="50"/>
      <c r="EO497" s="50"/>
      <c r="EP497" s="50"/>
      <c r="EQ497" s="50"/>
      <c r="ER497" s="48"/>
      <c r="ES497" s="50"/>
    </row>
    <row r="498" spans="1:149" x14ac:dyDescent="0.15">
      <c r="A498" s="44" t="s">
        <v>824</v>
      </c>
      <c r="B498" s="44" t="s">
        <v>346</v>
      </c>
      <c r="C498" s="44"/>
      <c r="D498">
        <v>1</v>
      </c>
      <c r="E498" s="50">
        <v>662</v>
      </c>
      <c r="F498" s="50">
        <v>11</v>
      </c>
      <c r="G498" s="50">
        <v>13</v>
      </c>
      <c r="H498" s="50">
        <v>27</v>
      </c>
      <c r="I498" s="50">
        <v>34</v>
      </c>
      <c r="J498" s="50">
        <v>25</v>
      </c>
      <c r="K498" s="50">
        <v>17</v>
      </c>
      <c r="L498" s="50">
        <v>26</v>
      </c>
      <c r="M498" s="50">
        <v>34</v>
      </c>
      <c r="N498" s="50">
        <v>28</v>
      </c>
      <c r="O498" s="50">
        <v>45</v>
      </c>
      <c r="P498" s="50">
        <v>41</v>
      </c>
      <c r="Q498" s="50">
        <v>45</v>
      </c>
      <c r="R498" s="50">
        <v>58</v>
      </c>
      <c r="S498" s="50">
        <v>66</v>
      </c>
      <c r="T498" s="50">
        <v>69</v>
      </c>
      <c r="U498" s="50">
        <v>50</v>
      </c>
      <c r="V498" s="50">
        <v>35</v>
      </c>
      <c r="W498" s="50">
        <v>28</v>
      </c>
      <c r="X498" s="50">
        <v>8</v>
      </c>
      <c r="Y498" s="50">
        <v>2</v>
      </c>
      <c r="Z498" s="50">
        <v>0</v>
      </c>
      <c r="AA498" s="50">
        <v>0</v>
      </c>
      <c r="AB498" s="50">
        <v>0</v>
      </c>
      <c r="AC498" s="50">
        <v>0</v>
      </c>
      <c r="AD498" s="50">
        <v>51</v>
      </c>
      <c r="AE498" s="50">
        <v>353</v>
      </c>
      <c r="AF498" s="50">
        <v>258</v>
      </c>
      <c r="AG498" s="50">
        <v>7.7039274924471295</v>
      </c>
      <c r="AH498" s="50">
        <v>53.323262839879149</v>
      </c>
      <c r="AI498" s="50">
        <v>38.972809667673715</v>
      </c>
      <c r="AJ498" s="48">
        <v>53.1</v>
      </c>
      <c r="AK498" s="50">
        <v>0</v>
      </c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  <c r="DH498" s="50"/>
      <c r="DI498" s="50"/>
      <c r="DJ498" s="50"/>
      <c r="DK498" s="50"/>
      <c r="DL498" s="50"/>
      <c r="DM498" s="50"/>
      <c r="DN498" s="50"/>
      <c r="DO498" s="50"/>
      <c r="DP498" s="50"/>
      <c r="DQ498" s="50"/>
      <c r="DR498" s="50"/>
      <c r="DS498" s="50"/>
      <c r="DT498" s="50"/>
      <c r="DU498" s="50"/>
      <c r="DV498" s="50"/>
      <c r="DW498" s="50"/>
      <c r="DX498" s="50"/>
      <c r="DY498" s="50"/>
      <c r="DZ498" s="50"/>
      <c r="EA498" s="50"/>
      <c r="EB498" s="50"/>
      <c r="EC498" s="50"/>
      <c r="ED498" s="50"/>
      <c r="EE498" s="50"/>
      <c r="EF498" s="50"/>
      <c r="EG498" s="50"/>
      <c r="EH498" s="50"/>
      <c r="EI498" s="50"/>
      <c r="EJ498" s="50"/>
      <c r="EK498" s="50"/>
      <c r="EL498" s="50"/>
      <c r="EM498" s="50"/>
      <c r="EN498" s="50"/>
      <c r="EO498" s="50"/>
      <c r="EP498" s="50"/>
      <c r="EQ498" s="50"/>
      <c r="ER498" s="48"/>
      <c r="ES498" s="50"/>
    </row>
    <row r="499" spans="1:149" x14ac:dyDescent="0.15">
      <c r="A499" s="44" t="s">
        <v>824</v>
      </c>
      <c r="B499" s="44" t="s">
        <v>346</v>
      </c>
      <c r="C499" s="44"/>
      <c r="D499">
        <v>2</v>
      </c>
      <c r="E499" s="50">
        <v>724</v>
      </c>
      <c r="F499" s="50">
        <v>6</v>
      </c>
      <c r="G499" s="50">
        <v>10</v>
      </c>
      <c r="H499" s="50">
        <v>25</v>
      </c>
      <c r="I499" s="50">
        <v>24</v>
      </c>
      <c r="J499" s="50">
        <v>17</v>
      </c>
      <c r="K499" s="50">
        <v>13</v>
      </c>
      <c r="L499" s="50">
        <v>16</v>
      </c>
      <c r="M499" s="50">
        <v>18</v>
      </c>
      <c r="N499" s="50">
        <v>30</v>
      </c>
      <c r="O499" s="50">
        <v>42</v>
      </c>
      <c r="P499" s="50">
        <v>44</v>
      </c>
      <c r="Q499" s="50">
        <v>50</v>
      </c>
      <c r="R499" s="50">
        <v>50</v>
      </c>
      <c r="S499" s="50">
        <v>82</v>
      </c>
      <c r="T499" s="50">
        <v>69</v>
      </c>
      <c r="U499" s="50">
        <v>69</v>
      </c>
      <c r="V499" s="50">
        <v>72</v>
      </c>
      <c r="W499" s="50">
        <v>43</v>
      </c>
      <c r="X499" s="50">
        <v>28</v>
      </c>
      <c r="Y499" s="50">
        <v>14</v>
      </c>
      <c r="Z499" s="50">
        <v>2</v>
      </c>
      <c r="AA499" s="50">
        <v>0</v>
      </c>
      <c r="AB499" s="50">
        <v>0</v>
      </c>
      <c r="AC499" s="50">
        <v>2</v>
      </c>
      <c r="AD499" s="50">
        <v>41</v>
      </c>
      <c r="AE499" s="50">
        <v>304</v>
      </c>
      <c r="AF499" s="50">
        <v>379</v>
      </c>
      <c r="AG499" s="50">
        <v>5.6629834254143647</v>
      </c>
      <c r="AH499" s="50">
        <v>41.988950276243095</v>
      </c>
      <c r="AI499" s="50">
        <v>52.348066298342545</v>
      </c>
      <c r="AJ499" s="48">
        <v>60.3</v>
      </c>
      <c r="AK499" s="50">
        <v>0</v>
      </c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  <c r="DH499" s="50"/>
      <c r="DI499" s="50"/>
      <c r="DJ499" s="50"/>
      <c r="DK499" s="50"/>
      <c r="DL499" s="50"/>
      <c r="DM499" s="50"/>
      <c r="DN499" s="50"/>
      <c r="DO499" s="50"/>
      <c r="DP499" s="50"/>
      <c r="DQ499" s="50"/>
      <c r="DR499" s="50"/>
      <c r="DS499" s="50"/>
      <c r="DT499" s="50"/>
      <c r="DU499" s="50"/>
      <c r="DV499" s="50"/>
      <c r="DW499" s="50"/>
      <c r="DX499" s="50"/>
      <c r="DY499" s="50"/>
      <c r="DZ499" s="50"/>
      <c r="EA499" s="50"/>
      <c r="EB499" s="50"/>
      <c r="EC499" s="50"/>
      <c r="ED499" s="50"/>
      <c r="EE499" s="50"/>
      <c r="EF499" s="50"/>
      <c r="EG499" s="50"/>
      <c r="EH499" s="50"/>
      <c r="EI499" s="50"/>
      <c r="EJ499" s="50"/>
      <c r="EK499" s="50"/>
      <c r="EL499" s="50"/>
      <c r="EM499" s="50"/>
      <c r="EN499" s="50"/>
      <c r="EO499" s="50"/>
      <c r="EP499" s="50"/>
      <c r="EQ499" s="50"/>
      <c r="ER499" s="48"/>
      <c r="ES499" s="50"/>
    </row>
    <row r="500" spans="1:149" x14ac:dyDescent="0.15">
      <c r="A500" s="44" t="s">
        <v>825</v>
      </c>
      <c r="B500" s="44" t="s">
        <v>347</v>
      </c>
      <c r="C500" s="44"/>
      <c r="D500">
        <v>0</v>
      </c>
      <c r="E500" s="50">
        <v>1244</v>
      </c>
      <c r="F500" s="50">
        <v>29</v>
      </c>
      <c r="G500" s="50">
        <v>29</v>
      </c>
      <c r="H500" s="50">
        <v>52</v>
      </c>
      <c r="I500" s="50">
        <v>45</v>
      </c>
      <c r="J500" s="50">
        <v>42</v>
      </c>
      <c r="K500" s="50">
        <v>34</v>
      </c>
      <c r="L500" s="50">
        <v>44</v>
      </c>
      <c r="M500" s="50">
        <v>35</v>
      </c>
      <c r="N500" s="50">
        <v>63</v>
      </c>
      <c r="O500" s="50">
        <v>72</v>
      </c>
      <c r="P500" s="50">
        <v>84</v>
      </c>
      <c r="Q500" s="50">
        <v>87</v>
      </c>
      <c r="R500" s="50">
        <v>111</v>
      </c>
      <c r="S500" s="50">
        <v>101</v>
      </c>
      <c r="T500" s="50">
        <v>127</v>
      </c>
      <c r="U500" s="50">
        <v>114</v>
      </c>
      <c r="V500" s="50">
        <v>75</v>
      </c>
      <c r="W500" s="50">
        <v>58</v>
      </c>
      <c r="X500" s="50">
        <v>31</v>
      </c>
      <c r="Y500" s="50">
        <v>8</v>
      </c>
      <c r="Z500" s="50">
        <v>3</v>
      </c>
      <c r="AA500" s="50">
        <v>0</v>
      </c>
      <c r="AB500" s="50">
        <v>0</v>
      </c>
      <c r="AC500" s="50">
        <v>3</v>
      </c>
      <c r="AD500" s="50">
        <v>110</v>
      </c>
      <c r="AE500" s="50">
        <v>617</v>
      </c>
      <c r="AF500" s="50">
        <v>517</v>
      </c>
      <c r="AG500" s="50">
        <v>8.8424437299035379</v>
      </c>
      <c r="AH500" s="50">
        <v>49.59807073954984</v>
      </c>
      <c r="AI500" s="50">
        <v>41.559485530546624</v>
      </c>
      <c r="AJ500" s="48">
        <v>46.3</v>
      </c>
      <c r="AK500" s="50">
        <v>103</v>
      </c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  <c r="DD500" s="50"/>
      <c r="DE500" s="50"/>
      <c r="DF500" s="50"/>
      <c r="DG500" s="50"/>
      <c r="DH500" s="50"/>
      <c r="DI500" s="50"/>
      <c r="DJ500" s="50"/>
      <c r="DK500" s="50"/>
      <c r="DL500" s="50"/>
      <c r="DM500" s="50"/>
      <c r="DN500" s="50"/>
      <c r="DO500" s="50"/>
      <c r="DP500" s="50"/>
      <c r="DQ500" s="50"/>
      <c r="DR500" s="50"/>
      <c r="DS500" s="50"/>
      <c r="DT500" s="50"/>
      <c r="DU500" s="50"/>
      <c r="DV500" s="50"/>
      <c r="DW500" s="50"/>
      <c r="DX500" s="50"/>
      <c r="DY500" s="50"/>
      <c r="DZ500" s="50"/>
      <c r="EA500" s="50"/>
      <c r="EB500" s="50"/>
      <c r="EC500" s="50"/>
      <c r="ED500" s="50"/>
      <c r="EE500" s="50"/>
      <c r="EF500" s="50"/>
      <c r="EG500" s="50"/>
      <c r="EH500" s="50"/>
      <c r="EI500" s="50"/>
      <c r="EJ500" s="50"/>
      <c r="EK500" s="50"/>
      <c r="EL500" s="50"/>
      <c r="EM500" s="50"/>
      <c r="EN500" s="50"/>
      <c r="EO500" s="50"/>
      <c r="EP500" s="50"/>
      <c r="EQ500" s="50"/>
      <c r="ER500" s="48"/>
      <c r="ES500" s="50"/>
    </row>
    <row r="501" spans="1:149" x14ac:dyDescent="0.15">
      <c r="A501" s="44" t="s">
        <v>825</v>
      </c>
      <c r="B501" s="44" t="s">
        <v>347</v>
      </c>
      <c r="C501" s="44"/>
      <c r="D501">
        <v>1</v>
      </c>
      <c r="E501" s="50">
        <v>615</v>
      </c>
      <c r="F501" s="50">
        <v>14</v>
      </c>
      <c r="G501" s="50">
        <v>17</v>
      </c>
      <c r="H501" s="50">
        <v>33</v>
      </c>
      <c r="I501" s="50">
        <v>23</v>
      </c>
      <c r="J501" s="50">
        <v>19</v>
      </c>
      <c r="K501" s="50">
        <v>19</v>
      </c>
      <c r="L501" s="50">
        <v>23</v>
      </c>
      <c r="M501" s="50">
        <v>20</v>
      </c>
      <c r="N501" s="50">
        <v>30</v>
      </c>
      <c r="O501" s="50">
        <v>36</v>
      </c>
      <c r="P501" s="50">
        <v>44</v>
      </c>
      <c r="Q501" s="50">
        <v>45</v>
      </c>
      <c r="R501" s="50">
        <v>58</v>
      </c>
      <c r="S501" s="50">
        <v>49</v>
      </c>
      <c r="T501" s="50">
        <v>67</v>
      </c>
      <c r="U501" s="50">
        <v>54</v>
      </c>
      <c r="V501" s="50">
        <v>33</v>
      </c>
      <c r="W501" s="50">
        <v>22</v>
      </c>
      <c r="X501" s="50">
        <v>7</v>
      </c>
      <c r="Y501" s="50">
        <v>2</v>
      </c>
      <c r="Z501" s="50">
        <v>0</v>
      </c>
      <c r="AA501" s="50">
        <v>0</v>
      </c>
      <c r="AB501" s="50">
        <v>0</v>
      </c>
      <c r="AC501" s="50">
        <v>0</v>
      </c>
      <c r="AD501" s="50">
        <v>64</v>
      </c>
      <c r="AE501" s="50">
        <v>317</v>
      </c>
      <c r="AF501" s="50">
        <v>234</v>
      </c>
      <c r="AG501" s="50">
        <v>10.40650406504065</v>
      </c>
      <c r="AH501" s="50">
        <v>51.544715447154474</v>
      </c>
      <c r="AI501" s="50">
        <v>38.048780487804876</v>
      </c>
      <c r="AJ501" s="48">
        <v>44.5</v>
      </c>
      <c r="AK501" s="50">
        <v>0</v>
      </c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  <c r="DH501" s="50"/>
      <c r="DI501" s="50"/>
      <c r="DJ501" s="50"/>
      <c r="DK501" s="50"/>
      <c r="DL501" s="50"/>
      <c r="DM501" s="50"/>
      <c r="DN501" s="50"/>
      <c r="DO501" s="50"/>
      <c r="DP501" s="50"/>
      <c r="DQ501" s="50"/>
      <c r="DR501" s="50"/>
      <c r="DS501" s="50"/>
      <c r="DT501" s="50"/>
      <c r="DU501" s="50"/>
      <c r="DV501" s="50"/>
      <c r="DW501" s="50"/>
      <c r="DX501" s="50"/>
      <c r="DY501" s="50"/>
      <c r="DZ501" s="50"/>
      <c r="EA501" s="50"/>
      <c r="EB501" s="50"/>
      <c r="EC501" s="50"/>
      <c r="ED501" s="50"/>
      <c r="EE501" s="50"/>
      <c r="EF501" s="50"/>
      <c r="EG501" s="50"/>
      <c r="EH501" s="50"/>
      <c r="EI501" s="50"/>
      <c r="EJ501" s="50"/>
      <c r="EK501" s="50"/>
      <c r="EL501" s="50"/>
      <c r="EM501" s="50"/>
      <c r="EN501" s="50"/>
      <c r="EO501" s="50"/>
      <c r="EP501" s="50"/>
      <c r="EQ501" s="50"/>
      <c r="ER501" s="48"/>
      <c r="ES501" s="50"/>
    </row>
    <row r="502" spans="1:149" x14ac:dyDescent="0.15">
      <c r="A502" s="44" t="s">
        <v>825</v>
      </c>
      <c r="B502" s="44" t="s">
        <v>347</v>
      </c>
      <c r="C502" s="44"/>
      <c r="D502">
        <v>2</v>
      </c>
      <c r="E502" s="50">
        <v>629</v>
      </c>
      <c r="F502" s="50">
        <v>15</v>
      </c>
      <c r="G502" s="50">
        <v>12</v>
      </c>
      <c r="H502" s="50">
        <v>19</v>
      </c>
      <c r="I502" s="50">
        <v>22</v>
      </c>
      <c r="J502" s="50">
        <v>23</v>
      </c>
      <c r="K502" s="50">
        <v>15</v>
      </c>
      <c r="L502" s="50">
        <v>21</v>
      </c>
      <c r="M502" s="50">
        <v>15</v>
      </c>
      <c r="N502" s="50">
        <v>33</v>
      </c>
      <c r="O502" s="50">
        <v>36</v>
      </c>
      <c r="P502" s="50">
        <v>40</v>
      </c>
      <c r="Q502" s="50">
        <v>42</v>
      </c>
      <c r="R502" s="50">
        <v>53</v>
      </c>
      <c r="S502" s="50">
        <v>52</v>
      </c>
      <c r="T502" s="50">
        <v>60</v>
      </c>
      <c r="U502" s="50">
        <v>60</v>
      </c>
      <c r="V502" s="50">
        <v>42</v>
      </c>
      <c r="W502" s="50">
        <v>36</v>
      </c>
      <c r="X502" s="50">
        <v>24</v>
      </c>
      <c r="Y502" s="50">
        <v>6</v>
      </c>
      <c r="Z502" s="50">
        <v>3</v>
      </c>
      <c r="AA502" s="50">
        <v>0</v>
      </c>
      <c r="AB502" s="50">
        <v>0</v>
      </c>
      <c r="AC502" s="50">
        <v>3</v>
      </c>
      <c r="AD502" s="50">
        <v>46</v>
      </c>
      <c r="AE502" s="50">
        <v>300</v>
      </c>
      <c r="AF502" s="50">
        <v>283</v>
      </c>
      <c r="AG502" s="50">
        <v>7.3131955484896665</v>
      </c>
      <c r="AH502" s="50">
        <v>47.694753577106518</v>
      </c>
      <c r="AI502" s="50">
        <v>44.992050874403816</v>
      </c>
      <c r="AJ502" s="48">
        <v>48.1</v>
      </c>
      <c r="AK502" s="50">
        <v>0</v>
      </c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  <c r="DH502" s="50"/>
      <c r="DI502" s="50"/>
      <c r="DJ502" s="50"/>
      <c r="DK502" s="50"/>
      <c r="DL502" s="50"/>
      <c r="DM502" s="50"/>
      <c r="DN502" s="50"/>
      <c r="DO502" s="50"/>
      <c r="DP502" s="50"/>
      <c r="DQ502" s="50"/>
      <c r="DR502" s="50"/>
      <c r="DS502" s="50"/>
      <c r="DT502" s="50"/>
      <c r="DU502" s="50"/>
      <c r="DV502" s="50"/>
      <c r="DW502" s="50"/>
      <c r="DX502" s="50"/>
      <c r="DY502" s="50"/>
      <c r="DZ502" s="50"/>
      <c r="EA502" s="50"/>
      <c r="EB502" s="50"/>
      <c r="EC502" s="50"/>
      <c r="ED502" s="50"/>
      <c r="EE502" s="50"/>
      <c r="EF502" s="50"/>
      <c r="EG502" s="50"/>
      <c r="EH502" s="50"/>
      <c r="EI502" s="50"/>
      <c r="EJ502" s="50"/>
      <c r="EK502" s="50"/>
      <c r="EL502" s="50"/>
      <c r="EM502" s="50"/>
      <c r="EN502" s="50"/>
      <c r="EO502" s="50"/>
      <c r="EP502" s="50"/>
      <c r="EQ502" s="50"/>
      <c r="ER502" s="48"/>
      <c r="ES502" s="50"/>
    </row>
    <row r="503" spans="1:149" x14ac:dyDescent="0.15">
      <c r="A503" s="44" t="s">
        <v>826</v>
      </c>
      <c r="B503" s="44" t="s">
        <v>348</v>
      </c>
      <c r="C503" s="44"/>
      <c r="D503">
        <v>0</v>
      </c>
      <c r="E503" s="50">
        <v>373</v>
      </c>
      <c r="F503" s="50">
        <v>6</v>
      </c>
      <c r="G503" s="50">
        <v>4</v>
      </c>
      <c r="H503" s="50">
        <v>12</v>
      </c>
      <c r="I503" s="50">
        <v>15</v>
      </c>
      <c r="J503" s="50">
        <v>13</v>
      </c>
      <c r="K503" s="50">
        <v>16</v>
      </c>
      <c r="L503" s="50">
        <v>6</v>
      </c>
      <c r="M503" s="50">
        <v>7</v>
      </c>
      <c r="N503" s="50">
        <v>19</v>
      </c>
      <c r="O503" s="50">
        <v>26</v>
      </c>
      <c r="P503" s="50">
        <v>18</v>
      </c>
      <c r="Q503" s="50">
        <v>35</v>
      </c>
      <c r="R503" s="50">
        <v>38</v>
      </c>
      <c r="S503" s="50">
        <v>27</v>
      </c>
      <c r="T503" s="50">
        <v>31</v>
      </c>
      <c r="U503" s="50">
        <v>28</v>
      </c>
      <c r="V503" s="50">
        <v>29</v>
      </c>
      <c r="W503" s="50">
        <v>24</v>
      </c>
      <c r="X503" s="50">
        <v>15</v>
      </c>
      <c r="Y503" s="50">
        <v>4</v>
      </c>
      <c r="Z503" s="50">
        <v>0</v>
      </c>
      <c r="AA503" s="50">
        <v>0</v>
      </c>
      <c r="AB503" s="50">
        <v>0</v>
      </c>
      <c r="AC503" s="50">
        <v>0</v>
      </c>
      <c r="AD503" s="50">
        <v>22</v>
      </c>
      <c r="AE503" s="50">
        <v>193</v>
      </c>
      <c r="AF503" s="50">
        <v>158</v>
      </c>
      <c r="AG503" s="50">
        <v>5.8981233243967823</v>
      </c>
      <c r="AH503" s="50">
        <v>51.742627345844504</v>
      </c>
      <c r="AI503" s="50">
        <v>42.359249329758711</v>
      </c>
      <c r="AJ503" s="48">
        <v>57.3</v>
      </c>
      <c r="AK503" s="50">
        <v>98</v>
      </c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  <c r="DH503" s="50"/>
      <c r="DI503" s="50"/>
      <c r="DJ503" s="50"/>
      <c r="DK503" s="50"/>
      <c r="DL503" s="50"/>
      <c r="DM503" s="50"/>
      <c r="DN503" s="50"/>
      <c r="DO503" s="50"/>
      <c r="DP503" s="50"/>
      <c r="DQ503" s="50"/>
      <c r="DR503" s="50"/>
      <c r="DS503" s="50"/>
      <c r="DT503" s="50"/>
      <c r="DU503" s="50"/>
      <c r="DV503" s="50"/>
      <c r="DW503" s="50"/>
      <c r="DX503" s="50"/>
      <c r="DY503" s="50"/>
      <c r="DZ503" s="50"/>
      <c r="EA503" s="50"/>
      <c r="EB503" s="50"/>
      <c r="EC503" s="50"/>
      <c r="ED503" s="50"/>
      <c r="EE503" s="50"/>
      <c r="EF503" s="50"/>
      <c r="EG503" s="50"/>
      <c r="EH503" s="50"/>
      <c r="EI503" s="50"/>
      <c r="EJ503" s="50"/>
      <c r="EK503" s="50"/>
      <c r="EL503" s="50"/>
      <c r="EM503" s="50"/>
      <c r="EN503" s="50"/>
      <c r="EO503" s="50"/>
      <c r="EP503" s="50"/>
      <c r="EQ503" s="50"/>
      <c r="ER503" s="48"/>
      <c r="ES503" s="50"/>
    </row>
    <row r="504" spans="1:149" x14ac:dyDescent="0.15">
      <c r="A504" s="44" t="s">
        <v>826</v>
      </c>
      <c r="B504" s="44" t="s">
        <v>348</v>
      </c>
      <c r="C504" s="44"/>
      <c r="D504">
        <v>1</v>
      </c>
      <c r="E504" s="50">
        <v>173</v>
      </c>
      <c r="F504" s="50">
        <v>4</v>
      </c>
      <c r="G504" s="50">
        <v>1</v>
      </c>
      <c r="H504" s="50">
        <v>8</v>
      </c>
      <c r="I504" s="50">
        <v>7</v>
      </c>
      <c r="J504" s="50">
        <v>7</v>
      </c>
      <c r="K504" s="50">
        <v>8</v>
      </c>
      <c r="L504" s="50">
        <v>2</v>
      </c>
      <c r="M504" s="50">
        <v>3</v>
      </c>
      <c r="N504" s="50">
        <v>8</v>
      </c>
      <c r="O504" s="50">
        <v>11</v>
      </c>
      <c r="P504" s="50">
        <v>8</v>
      </c>
      <c r="Q504" s="50">
        <v>18</v>
      </c>
      <c r="R504" s="50">
        <v>21</v>
      </c>
      <c r="S504" s="50">
        <v>15</v>
      </c>
      <c r="T504" s="50">
        <v>13</v>
      </c>
      <c r="U504" s="50">
        <v>14</v>
      </c>
      <c r="V504" s="50">
        <v>11</v>
      </c>
      <c r="W504" s="50">
        <v>7</v>
      </c>
      <c r="X504" s="50">
        <v>6</v>
      </c>
      <c r="Y504" s="50">
        <v>1</v>
      </c>
      <c r="Z504" s="50">
        <v>0</v>
      </c>
      <c r="AA504" s="50">
        <v>0</v>
      </c>
      <c r="AB504" s="50">
        <v>0</v>
      </c>
      <c r="AC504" s="50">
        <v>0</v>
      </c>
      <c r="AD504" s="50">
        <v>13</v>
      </c>
      <c r="AE504" s="50">
        <v>93</v>
      </c>
      <c r="AF504" s="50">
        <v>67</v>
      </c>
      <c r="AG504" s="50">
        <v>7.5144508670520231</v>
      </c>
      <c r="AH504" s="50">
        <v>53.75722543352601</v>
      </c>
      <c r="AI504" s="50">
        <v>38.728323699421964</v>
      </c>
      <c r="AJ504" s="48">
        <v>55.5</v>
      </c>
      <c r="AK504" s="50">
        <v>0</v>
      </c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  <c r="DD504" s="50"/>
      <c r="DE504" s="50"/>
      <c r="DF504" s="50"/>
      <c r="DG504" s="50"/>
      <c r="DH504" s="50"/>
      <c r="DI504" s="50"/>
      <c r="DJ504" s="50"/>
      <c r="DK504" s="50"/>
      <c r="DL504" s="50"/>
      <c r="DM504" s="50"/>
      <c r="DN504" s="50"/>
      <c r="DO504" s="50"/>
      <c r="DP504" s="50"/>
      <c r="DQ504" s="50"/>
      <c r="DR504" s="50"/>
      <c r="DS504" s="50"/>
      <c r="DT504" s="50"/>
      <c r="DU504" s="50"/>
      <c r="DV504" s="50"/>
      <c r="DW504" s="50"/>
      <c r="DX504" s="50"/>
      <c r="DY504" s="50"/>
      <c r="DZ504" s="50"/>
      <c r="EA504" s="50"/>
      <c r="EB504" s="50"/>
      <c r="EC504" s="50"/>
      <c r="ED504" s="50"/>
      <c r="EE504" s="50"/>
      <c r="EF504" s="50"/>
      <c r="EG504" s="50"/>
      <c r="EH504" s="50"/>
      <c r="EI504" s="50"/>
      <c r="EJ504" s="50"/>
      <c r="EK504" s="50"/>
      <c r="EL504" s="50"/>
      <c r="EM504" s="50"/>
      <c r="EN504" s="50"/>
      <c r="EO504" s="50"/>
      <c r="EP504" s="50"/>
      <c r="EQ504" s="50"/>
      <c r="ER504" s="48"/>
      <c r="ES504" s="50"/>
    </row>
    <row r="505" spans="1:149" x14ac:dyDescent="0.15">
      <c r="A505" s="44" t="s">
        <v>826</v>
      </c>
      <c r="B505" s="44" t="s">
        <v>348</v>
      </c>
      <c r="C505" s="44"/>
      <c r="D505">
        <v>2</v>
      </c>
      <c r="E505" s="50">
        <v>200</v>
      </c>
      <c r="F505" s="50">
        <v>2</v>
      </c>
      <c r="G505" s="50">
        <v>3</v>
      </c>
      <c r="H505" s="50">
        <v>4</v>
      </c>
      <c r="I505" s="50">
        <v>8</v>
      </c>
      <c r="J505" s="50">
        <v>6</v>
      </c>
      <c r="K505" s="50">
        <v>8</v>
      </c>
      <c r="L505" s="50">
        <v>4</v>
      </c>
      <c r="M505" s="50">
        <v>4</v>
      </c>
      <c r="N505" s="50">
        <v>11</v>
      </c>
      <c r="O505" s="50">
        <v>15</v>
      </c>
      <c r="P505" s="50">
        <v>10</v>
      </c>
      <c r="Q505" s="50">
        <v>17</v>
      </c>
      <c r="R505" s="50">
        <v>17</v>
      </c>
      <c r="S505" s="50">
        <v>12</v>
      </c>
      <c r="T505" s="50">
        <v>18</v>
      </c>
      <c r="U505" s="50">
        <v>14</v>
      </c>
      <c r="V505" s="50">
        <v>18</v>
      </c>
      <c r="W505" s="50">
        <v>17</v>
      </c>
      <c r="X505" s="50">
        <v>9</v>
      </c>
      <c r="Y505" s="50">
        <v>3</v>
      </c>
      <c r="Z505" s="50">
        <v>0</v>
      </c>
      <c r="AA505" s="50">
        <v>0</v>
      </c>
      <c r="AB505" s="50">
        <v>0</v>
      </c>
      <c r="AC505" s="50">
        <v>0</v>
      </c>
      <c r="AD505" s="50">
        <v>9</v>
      </c>
      <c r="AE505" s="50">
        <v>100</v>
      </c>
      <c r="AF505" s="50">
        <v>91</v>
      </c>
      <c r="AG505" s="50">
        <v>4.5</v>
      </c>
      <c r="AH505" s="50">
        <v>50</v>
      </c>
      <c r="AI505" s="50">
        <v>45.5</v>
      </c>
      <c r="AJ505" s="48">
        <v>58.8</v>
      </c>
      <c r="AK505" s="50">
        <v>0</v>
      </c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50"/>
      <c r="BQ505" s="50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0"/>
      <c r="DA505" s="50"/>
      <c r="DB505" s="50"/>
      <c r="DC505" s="50"/>
      <c r="DD505" s="50"/>
      <c r="DE505" s="50"/>
      <c r="DF505" s="50"/>
      <c r="DG505" s="50"/>
      <c r="DH505" s="50"/>
      <c r="DI505" s="50"/>
      <c r="DJ505" s="50"/>
      <c r="DK505" s="50"/>
      <c r="DL505" s="50"/>
      <c r="DM505" s="50"/>
      <c r="DN505" s="50"/>
      <c r="DO505" s="50"/>
      <c r="DP505" s="50"/>
      <c r="DQ505" s="50"/>
      <c r="DR505" s="50"/>
      <c r="DS505" s="50"/>
      <c r="DT505" s="50"/>
      <c r="DU505" s="50"/>
      <c r="DV505" s="50"/>
      <c r="DW505" s="50"/>
      <c r="DX505" s="50"/>
      <c r="DY505" s="50"/>
      <c r="DZ505" s="50"/>
      <c r="EA505" s="50"/>
      <c r="EB505" s="50"/>
      <c r="EC505" s="50"/>
      <c r="ED505" s="50"/>
      <c r="EE505" s="50"/>
      <c r="EF505" s="50"/>
      <c r="EG505" s="50"/>
      <c r="EH505" s="50"/>
      <c r="EI505" s="50"/>
      <c r="EJ505" s="50"/>
      <c r="EK505" s="50"/>
      <c r="EL505" s="50"/>
      <c r="EM505" s="50"/>
      <c r="EN505" s="50"/>
      <c r="EO505" s="50"/>
      <c r="EP505" s="50"/>
      <c r="EQ505" s="50"/>
      <c r="ER505" s="48"/>
      <c r="ES505" s="50"/>
    </row>
    <row r="506" spans="1:149" x14ac:dyDescent="0.15">
      <c r="A506" s="44" t="s">
        <v>827</v>
      </c>
      <c r="B506" s="44" t="s">
        <v>349</v>
      </c>
      <c r="C506" s="44"/>
      <c r="D506">
        <v>0</v>
      </c>
      <c r="E506" s="50">
        <v>380</v>
      </c>
      <c r="F506" s="50">
        <v>6</v>
      </c>
      <c r="G506" s="50">
        <v>11</v>
      </c>
      <c r="H506" s="50">
        <v>15</v>
      </c>
      <c r="I506" s="50">
        <v>13</v>
      </c>
      <c r="J506" s="50">
        <v>5</v>
      </c>
      <c r="K506" s="50">
        <v>8</v>
      </c>
      <c r="L506" s="50">
        <v>6</v>
      </c>
      <c r="M506" s="50">
        <v>8</v>
      </c>
      <c r="N506" s="50">
        <v>14</v>
      </c>
      <c r="O506" s="50">
        <v>30</v>
      </c>
      <c r="P506" s="50">
        <v>21</v>
      </c>
      <c r="Q506" s="50">
        <v>30</v>
      </c>
      <c r="R506" s="50">
        <v>23</v>
      </c>
      <c r="S506" s="50">
        <v>38</v>
      </c>
      <c r="T506" s="50">
        <v>43</v>
      </c>
      <c r="U506" s="50">
        <v>33</v>
      </c>
      <c r="V506" s="50">
        <v>23</v>
      </c>
      <c r="W506" s="50">
        <v>35</v>
      </c>
      <c r="X506" s="50">
        <v>16</v>
      </c>
      <c r="Y506" s="50">
        <v>2</v>
      </c>
      <c r="Z506" s="50">
        <v>0</v>
      </c>
      <c r="AA506" s="50">
        <v>0</v>
      </c>
      <c r="AB506" s="50">
        <v>0</v>
      </c>
      <c r="AC506" s="50">
        <v>0</v>
      </c>
      <c r="AD506" s="50">
        <v>32</v>
      </c>
      <c r="AE506" s="50">
        <v>158</v>
      </c>
      <c r="AF506" s="50">
        <v>190</v>
      </c>
      <c r="AG506" s="50">
        <v>8.4210526315789469</v>
      </c>
      <c r="AH506" s="50">
        <v>41.578947368421055</v>
      </c>
      <c r="AI506" s="50">
        <v>50</v>
      </c>
      <c r="AJ506" s="48">
        <v>58.8</v>
      </c>
      <c r="AK506" s="50">
        <v>96</v>
      </c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0"/>
      <c r="DA506" s="50"/>
      <c r="DB506" s="50"/>
      <c r="DC506" s="50"/>
      <c r="DD506" s="50"/>
      <c r="DE506" s="50"/>
      <c r="DF506" s="50"/>
      <c r="DG506" s="50"/>
      <c r="DH506" s="50"/>
      <c r="DI506" s="50"/>
      <c r="DJ506" s="50"/>
      <c r="DK506" s="50"/>
      <c r="DL506" s="50"/>
      <c r="DM506" s="50"/>
      <c r="DN506" s="50"/>
      <c r="DO506" s="50"/>
      <c r="DP506" s="50"/>
      <c r="DQ506" s="50"/>
      <c r="DR506" s="50"/>
      <c r="DS506" s="50"/>
      <c r="DT506" s="50"/>
      <c r="DU506" s="50"/>
      <c r="DV506" s="50"/>
      <c r="DW506" s="50"/>
      <c r="DX506" s="50"/>
      <c r="DY506" s="50"/>
      <c r="DZ506" s="50"/>
      <c r="EA506" s="50"/>
      <c r="EB506" s="50"/>
      <c r="EC506" s="50"/>
      <c r="ED506" s="50"/>
      <c r="EE506" s="50"/>
      <c r="EF506" s="50"/>
      <c r="EG506" s="50"/>
      <c r="EH506" s="50"/>
      <c r="EI506" s="50"/>
      <c r="EJ506" s="50"/>
      <c r="EK506" s="50"/>
      <c r="EL506" s="50"/>
      <c r="EM506" s="50"/>
      <c r="EN506" s="50"/>
      <c r="EO506" s="50"/>
      <c r="EP506" s="50"/>
      <c r="EQ506" s="50"/>
      <c r="ER506" s="48"/>
      <c r="ES506" s="50"/>
    </row>
    <row r="507" spans="1:149" x14ac:dyDescent="0.15">
      <c r="A507" s="44" t="s">
        <v>827</v>
      </c>
      <c r="B507" s="44" t="s">
        <v>349</v>
      </c>
      <c r="C507" s="44"/>
      <c r="D507">
        <v>1</v>
      </c>
      <c r="E507" s="50">
        <v>185</v>
      </c>
      <c r="F507" s="50">
        <v>2</v>
      </c>
      <c r="G507" s="50">
        <v>7</v>
      </c>
      <c r="H507" s="50">
        <v>5</v>
      </c>
      <c r="I507" s="50">
        <v>8</v>
      </c>
      <c r="J507" s="50">
        <v>4</v>
      </c>
      <c r="K507" s="50">
        <v>4</v>
      </c>
      <c r="L507" s="50">
        <v>4</v>
      </c>
      <c r="M507" s="50">
        <v>5</v>
      </c>
      <c r="N507" s="50">
        <v>8</v>
      </c>
      <c r="O507" s="50">
        <v>17</v>
      </c>
      <c r="P507" s="50">
        <v>10</v>
      </c>
      <c r="Q507" s="50">
        <v>15</v>
      </c>
      <c r="R507" s="50">
        <v>17</v>
      </c>
      <c r="S507" s="50">
        <v>17</v>
      </c>
      <c r="T507" s="50">
        <v>23</v>
      </c>
      <c r="U507" s="50">
        <v>14</v>
      </c>
      <c r="V507" s="50">
        <v>7</v>
      </c>
      <c r="W507" s="50">
        <v>12</v>
      </c>
      <c r="X507" s="50">
        <v>6</v>
      </c>
      <c r="Y507" s="50">
        <v>0</v>
      </c>
      <c r="Z507" s="50">
        <v>0</v>
      </c>
      <c r="AA507" s="50">
        <v>0</v>
      </c>
      <c r="AB507" s="50">
        <v>0</v>
      </c>
      <c r="AC507" s="50">
        <v>0</v>
      </c>
      <c r="AD507" s="50">
        <v>14</v>
      </c>
      <c r="AE507" s="50">
        <v>92</v>
      </c>
      <c r="AF507" s="50">
        <v>79</v>
      </c>
      <c r="AG507" s="50">
        <v>7.5675675675675684</v>
      </c>
      <c r="AH507" s="50">
        <v>49.729729729729733</v>
      </c>
      <c r="AI507" s="50">
        <v>42.702702702702702</v>
      </c>
      <c r="AJ507" s="48">
        <v>56.1</v>
      </c>
      <c r="AK507" s="50">
        <v>0</v>
      </c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50"/>
      <c r="BQ507" s="50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0"/>
      <c r="DA507" s="50"/>
      <c r="DB507" s="50"/>
      <c r="DC507" s="50"/>
      <c r="DD507" s="50"/>
      <c r="DE507" s="50"/>
      <c r="DF507" s="50"/>
      <c r="DG507" s="50"/>
      <c r="DH507" s="50"/>
      <c r="DI507" s="50"/>
      <c r="DJ507" s="50"/>
      <c r="DK507" s="50"/>
      <c r="DL507" s="50"/>
      <c r="DM507" s="50"/>
      <c r="DN507" s="50"/>
      <c r="DO507" s="50"/>
      <c r="DP507" s="50"/>
      <c r="DQ507" s="50"/>
      <c r="DR507" s="50"/>
      <c r="DS507" s="50"/>
      <c r="DT507" s="50"/>
      <c r="DU507" s="50"/>
      <c r="DV507" s="50"/>
      <c r="DW507" s="50"/>
      <c r="DX507" s="50"/>
      <c r="DY507" s="50"/>
      <c r="DZ507" s="50"/>
      <c r="EA507" s="50"/>
      <c r="EB507" s="50"/>
      <c r="EC507" s="50"/>
      <c r="ED507" s="50"/>
      <c r="EE507" s="50"/>
      <c r="EF507" s="50"/>
      <c r="EG507" s="50"/>
      <c r="EH507" s="50"/>
      <c r="EI507" s="50"/>
      <c r="EJ507" s="50"/>
      <c r="EK507" s="50"/>
      <c r="EL507" s="50"/>
      <c r="EM507" s="50"/>
      <c r="EN507" s="50"/>
      <c r="EO507" s="50"/>
      <c r="EP507" s="50"/>
      <c r="EQ507" s="50"/>
      <c r="ER507" s="48"/>
      <c r="ES507" s="50"/>
    </row>
    <row r="508" spans="1:149" x14ac:dyDescent="0.15">
      <c r="A508" s="44" t="s">
        <v>827</v>
      </c>
      <c r="B508" s="44" t="s">
        <v>349</v>
      </c>
      <c r="C508" s="44"/>
      <c r="D508">
        <v>2</v>
      </c>
      <c r="E508" s="50">
        <v>195</v>
      </c>
      <c r="F508" s="50">
        <v>4</v>
      </c>
      <c r="G508" s="50">
        <v>4</v>
      </c>
      <c r="H508" s="50">
        <v>10</v>
      </c>
      <c r="I508" s="50">
        <v>5</v>
      </c>
      <c r="J508" s="50">
        <v>1</v>
      </c>
      <c r="K508" s="50">
        <v>4</v>
      </c>
      <c r="L508" s="50">
        <v>2</v>
      </c>
      <c r="M508" s="50">
        <v>3</v>
      </c>
      <c r="N508" s="50">
        <v>6</v>
      </c>
      <c r="O508" s="50">
        <v>13</v>
      </c>
      <c r="P508" s="50">
        <v>11</v>
      </c>
      <c r="Q508" s="50">
        <v>15</v>
      </c>
      <c r="R508" s="50">
        <v>6</v>
      </c>
      <c r="S508" s="50">
        <v>21</v>
      </c>
      <c r="T508" s="50">
        <v>20</v>
      </c>
      <c r="U508" s="50">
        <v>19</v>
      </c>
      <c r="V508" s="50">
        <v>16</v>
      </c>
      <c r="W508" s="50">
        <v>23</v>
      </c>
      <c r="X508" s="50">
        <v>10</v>
      </c>
      <c r="Y508" s="50">
        <v>2</v>
      </c>
      <c r="Z508" s="50">
        <v>0</v>
      </c>
      <c r="AA508" s="50">
        <v>0</v>
      </c>
      <c r="AB508" s="50">
        <v>0</v>
      </c>
      <c r="AC508" s="50">
        <v>0</v>
      </c>
      <c r="AD508" s="50">
        <v>18</v>
      </c>
      <c r="AE508" s="50">
        <v>66</v>
      </c>
      <c r="AF508" s="50">
        <v>111</v>
      </c>
      <c r="AG508" s="50">
        <v>9.2307692307692317</v>
      </c>
      <c r="AH508" s="50">
        <v>33.846153846153847</v>
      </c>
      <c r="AI508" s="50">
        <v>56.92307692307692</v>
      </c>
      <c r="AJ508" s="48">
        <v>61.4</v>
      </c>
      <c r="AK508" s="50">
        <v>0</v>
      </c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0"/>
      <c r="DA508" s="50"/>
      <c r="DB508" s="50"/>
      <c r="DC508" s="50"/>
      <c r="DD508" s="50"/>
      <c r="DE508" s="50"/>
      <c r="DF508" s="50"/>
      <c r="DG508" s="50"/>
      <c r="DH508" s="50"/>
      <c r="DI508" s="50"/>
      <c r="DJ508" s="50"/>
      <c r="DK508" s="50"/>
      <c r="DL508" s="50"/>
      <c r="DM508" s="50"/>
      <c r="DN508" s="50"/>
      <c r="DO508" s="50"/>
      <c r="DP508" s="50"/>
      <c r="DQ508" s="50"/>
      <c r="DR508" s="50"/>
      <c r="DS508" s="50"/>
      <c r="DT508" s="50"/>
      <c r="DU508" s="50"/>
      <c r="DV508" s="50"/>
      <c r="DW508" s="50"/>
      <c r="DX508" s="50"/>
      <c r="DY508" s="50"/>
      <c r="DZ508" s="50"/>
      <c r="EA508" s="50"/>
      <c r="EB508" s="50"/>
      <c r="EC508" s="50"/>
      <c r="ED508" s="50"/>
      <c r="EE508" s="50"/>
      <c r="EF508" s="50"/>
      <c r="EG508" s="50"/>
      <c r="EH508" s="50"/>
      <c r="EI508" s="50"/>
      <c r="EJ508" s="50"/>
      <c r="EK508" s="50"/>
      <c r="EL508" s="50"/>
      <c r="EM508" s="50"/>
      <c r="EN508" s="50"/>
      <c r="EO508" s="50"/>
      <c r="EP508" s="50"/>
      <c r="EQ508" s="50"/>
      <c r="ER508" s="48"/>
      <c r="ES508" s="50"/>
    </row>
    <row r="509" spans="1:149" x14ac:dyDescent="0.15">
      <c r="A509" s="44" t="s">
        <v>350</v>
      </c>
      <c r="B509" s="44" t="s">
        <v>351</v>
      </c>
      <c r="C509" s="44" t="s">
        <v>413</v>
      </c>
      <c r="D509">
        <v>0</v>
      </c>
      <c r="E509" s="50">
        <v>149694</v>
      </c>
      <c r="F509" s="50">
        <v>6126</v>
      </c>
      <c r="G509" s="50">
        <v>6454</v>
      </c>
      <c r="H509" s="50">
        <v>6739</v>
      </c>
      <c r="I509" s="50">
        <v>7560</v>
      </c>
      <c r="J509" s="50">
        <v>8175</v>
      </c>
      <c r="K509" s="50">
        <v>7655</v>
      </c>
      <c r="L509" s="50">
        <v>7901</v>
      </c>
      <c r="M509" s="50">
        <v>8748</v>
      </c>
      <c r="N509" s="50">
        <v>10106</v>
      </c>
      <c r="O509" s="50">
        <v>12213</v>
      </c>
      <c r="P509" s="50">
        <v>10595</v>
      </c>
      <c r="Q509" s="50">
        <v>8890</v>
      </c>
      <c r="R509" s="50">
        <v>8262</v>
      </c>
      <c r="S509" s="50">
        <v>9471</v>
      </c>
      <c r="T509" s="50">
        <v>10547</v>
      </c>
      <c r="U509" s="50">
        <v>8827</v>
      </c>
      <c r="V509" s="50">
        <v>5747</v>
      </c>
      <c r="W509" s="50">
        <v>3535</v>
      </c>
      <c r="X509" s="50">
        <v>1627</v>
      </c>
      <c r="Y509" s="50">
        <v>442</v>
      </c>
      <c r="Z509" s="50">
        <v>68</v>
      </c>
      <c r="AA509" s="50">
        <v>5</v>
      </c>
      <c r="AB509" s="50">
        <v>1</v>
      </c>
      <c r="AC509" s="50">
        <v>74</v>
      </c>
      <c r="AD509" s="50">
        <v>19319</v>
      </c>
      <c r="AE509" s="50">
        <v>90105</v>
      </c>
      <c r="AF509" s="50">
        <v>40270</v>
      </c>
      <c r="AG509" s="50">
        <v>12.9</v>
      </c>
      <c r="AH509" s="50">
        <v>60.2</v>
      </c>
      <c r="AI509" s="50">
        <v>26.9</v>
      </c>
      <c r="AJ509" s="48">
        <v>45.7</v>
      </c>
      <c r="AK509" s="50">
        <v>110</v>
      </c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50"/>
      <c r="BQ509" s="50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0"/>
      <c r="DA509" s="50"/>
      <c r="DB509" s="50"/>
      <c r="DC509" s="50"/>
      <c r="DD509" s="50"/>
      <c r="DE509" s="50"/>
      <c r="DF509" s="50"/>
      <c r="DG509" s="50"/>
      <c r="DH509" s="50"/>
      <c r="DI509" s="50"/>
      <c r="DJ509" s="50"/>
      <c r="DK509" s="50"/>
      <c r="DL509" s="50"/>
      <c r="DM509" s="50"/>
      <c r="DN509" s="50"/>
      <c r="DO509" s="50"/>
      <c r="DP509" s="50"/>
      <c r="DQ509" s="50"/>
      <c r="DR509" s="50"/>
      <c r="DS509" s="50"/>
      <c r="DT509" s="50"/>
      <c r="DU509" s="50"/>
      <c r="DV509" s="50"/>
      <c r="DW509" s="50"/>
      <c r="DX509" s="50"/>
      <c r="DY509" s="50"/>
      <c r="DZ509" s="50"/>
      <c r="EA509" s="50"/>
      <c r="EB509" s="50"/>
      <c r="EC509" s="50"/>
      <c r="ED509" s="50"/>
      <c r="EE509" s="50"/>
      <c r="EF509" s="50"/>
      <c r="EG509" s="50"/>
      <c r="EH509" s="50"/>
      <c r="EI509" s="50"/>
      <c r="EJ509" s="50"/>
      <c r="EK509" s="50"/>
      <c r="EL509" s="50"/>
      <c r="EM509" s="50"/>
      <c r="EN509" s="50"/>
      <c r="EO509" s="50"/>
      <c r="EP509" s="50"/>
      <c r="EQ509" s="50"/>
      <c r="ER509" s="48"/>
      <c r="ES509" s="50"/>
    </row>
    <row r="510" spans="1:149" x14ac:dyDescent="0.15">
      <c r="A510" s="44" t="s">
        <v>350</v>
      </c>
      <c r="B510" s="44" t="s">
        <v>351</v>
      </c>
      <c r="C510" s="44" t="s">
        <v>413</v>
      </c>
      <c r="D510">
        <v>1</v>
      </c>
      <c r="E510" s="50">
        <v>71696</v>
      </c>
      <c r="F510" s="50">
        <v>3149</v>
      </c>
      <c r="G510" s="50">
        <v>3352</v>
      </c>
      <c r="H510" s="50">
        <v>3507</v>
      </c>
      <c r="I510" s="50">
        <v>3888</v>
      </c>
      <c r="J510" s="50">
        <v>4039</v>
      </c>
      <c r="K510" s="50">
        <v>3725</v>
      </c>
      <c r="L510" s="50">
        <v>3893</v>
      </c>
      <c r="M510" s="50">
        <v>4265</v>
      </c>
      <c r="N510" s="50">
        <v>4975</v>
      </c>
      <c r="O510" s="50">
        <v>5914</v>
      </c>
      <c r="P510" s="50">
        <v>5145</v>
      </c>
      <c r="Q510" s="50">
        <v>4274</v>
      </c>
      <c r="R510" s="50">
        <v>3963</v>
      </c>
      <c r="S510" s="50">
        <v>4438</v>
      </c>
      <c r="T510" s="50">
        <v>4768</v>
      </c>
      <c r="U510" s="50">
        <v>4003</v>
      </c>
      <c r="V510" s="50">
        <v>2525</v>
      </c>
      <c r="W510" s="50">
        <v>1350</v>
      </c>
      <c r="X510" s="50">
        <v>437</v>
      </c>
      <c r="Y510" s="50">
        <v>77</v>
      </c>
      <c r="Z510" s="50">
        <v>9</v>
      </c>
      <c r="AA510" s="50">
        <v>0</v>
      </c>
      <c r="AB510" s="50">
        <v>0</v>
      </c>
      <c r="AC510" s="50">
        <v>9</v>
      </c>
      <c r="AD510" s="50">
        <v>10008</v>
      </c>
      <c r="AE510" s="50">
        <v>44081</v>
      </c>
      <c r="AF510" s="50">
        <v>17607</v>
      </c>
      <c r="AG510" s="50">
        <v>14</v>
      </c>
      <c r="AH510" s="50">
        <v>61.5</v>
      </c>
      <c r="AI510" s="50">
        <v>24.6</v>
      </c>
      <c r="AJ510" s="48">
        <v>44.3</v>
      </c>
      <c r="AK510" s="50">
        <v>0</v>
      </c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  <c r="DD510" s="50"/>
      <c r="DE510" s="50"/>
      <c r="DF510" s="50"/>
      <c r="DG510" s="50"/>
      <c r="DH510" s="50"/>
      <c r="DI510" s="50"/>
      <c r="DJ510" s="50"/>
      <c r="DK510" s="50"/>
      <c r="DL510" s="50"/>
      <c r="DM510" s="50"/>
      <c r="DN510" s="50"/>
      <c r="DO510" s="50"/>
      <c r="DP510" s="50"/>
      <c r="DQ510" s="50"/>
      <c r="DR510" s="50"/>
      <c r="DS510" s="50"/>
      <c r="DT510" s="50"/>
      <c r="DU510" s="50"/>
      <c r="DV510" s="50"/>
      <c r="DW510" s="50"/>
      <c r="DX510" s="50"/>
      <c r="DY510" s="50"/>
      <c r="DZ510" s="50"/>
      <c r="EA510" s="50"/>
      <c r="EB510" s="50"/>
      <c r="EC510" s="50"/>
      <c r="ED510" s="50"/>
      <c r="EE510" s="50"/>
      <c r="EF510" s="50"/>
      <c r="EG510" s="50"/>
      <c r="EH510" s="50"/>
      <c r="EI510" s="50"/>
      <c r="EJ510" s="50"/>
      <c r="EK510" s="50"/>
      <c r="EL510" s="50"/>
      <c r="EM510" s="50"/>
      <c r="EN510" s="50"/>
      <c r="EO510" s="50"/>
      <c r="EP510" s="50"/>
      <c r="EQ510" s="50"/>
      <c r="ER510" s="48"/>
      <c r="ES510" s="50"/>
    </row>
    <row r="511" spans="1:149" x14ac:dyDescent="0.15">
      <c r="A511" s="44" t="s">
        <v>350</v>
      </c>
      <c r="B511" s="44" t="s">
        <v>351</v>
      </c>
      <c r="C511" s="44" t="s">
        <v>413</v>
      </c>
      <c r="D511">
        <v>2</v>
      </c>
      <c r="E511" s="50">
        <v>77998</v>
      </c>
      <c r="F511" s="50">
        <v>2977</v>
      </c>
      <c r="G511" s="50">
        <v>3102</v>
      </c>
      <c r="H511" s="50">
        <v>3232</v>
      </c>
      <c r="I511" s="50">
        <v>3672</v>
      </c>
      <c r="J511" s="50">
        <v>4136</v>
      </c>
      <c r="K511" s="50">
        <v>3930</v>
      </c>
      <c r="L511" s="50">
        <v>4008</v>
      </c>
      <c r="M511" s="50">
        <v>4483</v>
      </c>
      <c r="N511" s="50">
        <v>5131</v>
      </c>
      <c r="O511" s="50">
        <v>6299</v>
      </c>
      <c r="P511" s="50">
        <v>5450</v>
      </c>
      <c r="Q511" s="50">
        <v>4616</v>
      </c>
      <c r="R511" s="50">
        <v>4299</v>
      </c>
      <c r="S511" s="50">
        <v>5033</v>
      </c>
      <c r="T511" s="50">
        <v>5779</v>
      </c>
      <c r="U511" s="50">
        <v>4824</v>
      </c>
      <c r="V511" s="50">
        <v>3222</v>
      </c>
      <c r="W511" s="50">
        <v>2185</v>
      </c>
      <c r="X511" s="50">
        <v>1190</v>
      </c>
      <c r="Y511" s="50">
        <v>365</v>
      </c>
      <c r="Z511" s="50">
        <v>59</v>
      </c>
      <c r="AA511" s="50">
        <v>5</v>
      </c>
      <c r="AB511" s="50">
        <v>1</v>
      </c>
      <c r="AC511" s="50">
        <v>65</v>
      </c>
      <c r="AD511" s="50">
        <v>9311</v>
      </c>
      <c r="AE511" s="50">
        <v>46024</v>
      </c>
      <c r="AF511" s="50">
        <v>22663</v>
      </c>
      <c r="AG511" s="50">
        <v>11.9</v>
      </c>
      <c r="AH511" s="50">
        <v>59</v>
      </c>
      <c r="AI511" s="50">
        <v>29.1</v>
      </c>
      <c r="AJ511" s="48">
        <v>47.1</v>
      </c>
      <c r="AK511" s="50">
        <v>0</v>
      </c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50"/>
      <c r="BQ511" s="50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0"/>
      <c r="DA511" s="50"/>
      <c r="DB511" s="50"/>
      <c r="DC511" s="50"/>
      <c r="DD511" s="50"/>
      <c r="DE511" s="50"/>
      <c r="DF511" s="50"/>
      <c r="DG511" s="50"/>
      <c r="DH511" s="50"/>
      <c r="DI511" s="50"/>
      <c r="DJ511" s="50"/>
      <c r="DK511" s="50"/>
      <c r="DL511" s="50"/>
      <c r="DM511" s="50"/>
      <c r="DN511" s="50"/>
      <c r="DO511" s="50"/>
      <c r="DP511" s="50"/>
      <c r="DQ511" s="50"/>
      <c r="DR511" s="50"/>
      <c r="DS511" s="50"/>
      <c r="DT511" s="50"/>
      <c r="DU511" s="50"/>
      <c r="DV511" s="50"/>
      <c r="DW511" s="50"/>
      <c r="DX511" s="50"/>
      <c r="DY511" s="50"/>
      <c r="DZ511" s="50"/>
      <c r="EA511" s="50"/>
      <c r="EB511" s="50"/>
      <c r="EC511" s="50"/>
      <c r="ED511" s="50"/>
      <c r="EE511" s="50"/>
      <c r="EF511" s="50"/>
      <c r="EG511" s="50"/>
      <c r="EH511" s="50"/>
      <c r="EI511" s="50"/>
      <c r="EJ511" s="50"/>
      <c r="EK511" s="50"/>
      <c r="EL511" s="50"/>
      <c r="EM511" s="50"/>
      <c r="EN511" s="50"/>
      <c r="EO511" s="50"/>
      <c r="EP511" s="50"/>
      <c r="EQ511" s="50"/>
      <c r="ER511" s="48"/>
      <c r="ES511" s="50"/>
    </row>
    <row r="512" spans="1:149" x14ac:dyDescent="0.15">
      <c r="A512" s="44" t="s">
        <v>828</v>
      </c>
      <c r="B512" s="44" t="s">
        <v>352</v>
      </c>
      <c r="C512" s="44" t="s">
        <v>567</v>
      </c>
      <c r="D512">
        <v>0</v>
      </c>
      <c r="E512" s="50">
        <v>98821</v>
      </c>
      <c r="F512" s="50">
        <v>4580</v>
      </c>
      <c r="G512" s="50">
        <v>4542</v>
      </c>
      <c r="H512" s="50">
        <v>4565</v>
      </c>
      <c r="I512" s="50">
        <v>5059</v>
      </c>
      <c r="J512" s="50">
        <v>5731</v>
      </c>
      <c r="K512" s="50">
        <v>5763</v>
      </c>
      <c r="L512" s="50">
        <v>5847</v>
      </c>
      <c r="M512" s="50">
        <v>6286</v>
      </c>
      <c r="N512" s="50">
        <v>7040</v>
      </c>
      <c r="O512" s="50">
        <v>8421</v>
      </c>
      <c r="P512" s="50">
        <v>7269</v>
      </c>
      <c r="Q512" s="50">
        <v>5769</v>
      </c>
      <c r="R512" s="50">
        <v>4869</v>
      </c>
      <c r="S512" s="50">
        <v>5109</v>
      </c>
      <c r="T512" s="50">
        <v>5748</v>
      </c>
      <c r="U512" s="50">
        <v>5107</v>
      </c>
      <c r="V512" s="50">
        <v>3553</v>
      </c>
      <c r="W512" s="50">
        <v>2223</v>
      </c>
      <c r="X512" s="50">
        <v>1025</v>
      </c>
      <c r="Y512" s="50">
        <v>273</v>
      </c>
      <c r="Z512" s="50">
        <v>38</v>
      </c>
      <c r="AA512" s="50">
        <v>3</v>
      </c>
      <c r="AB512" s="50">
        <v>1</v>
      </c>
      <c r="AC512" s="50">
        <v>42</v>
      </c>
      <c r="AD512" s="50">
        <v>13687</v>
      </c>
      <c r="AE512" s="50">
        <v>62054</v>
      </c>
      <c r="AF512" s="50">
        <v>23080</v>
      </c>
      <c r="AG512" s="50">
        <v>13.9</v>
      </c>
      <c r="AH512" s="50">
        <v>62.8</v>
      </c>
      <c r="AI512" s="50">
        <v>23.4</v>
      </c>
      <c r="AJ512" s="48">
        <v>43.9</v>
      </c>
      <c r="AK512" s="50">
        <v>110</v>
      </c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50"/>
      <c r="BQ512" s="50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0"/>
      <c r="DA512" s="50"/>
      <c r="DB512" s="50"/>
      <c r="DC512" s="50"/>
      <c r="DD512" s="50"/>
      <c r="DE512" s="50"/>
      <c r="DF512" s="50"/>
      <c r="DG512" s="50"/>
      <c r="DH512" s="50"/>
      <c r="DI512" s="50"/>
      <c r="DJ512" s="50"/>
      <c r="DK512" s="50"/>
      <c r="DL512" s="50"/>
      <c r="DM512" s="50"/>
      <c r="DN512" s="50"/>
      <c r="DO512" s="50"/>
      <c r="DP512" s="50"/>
      <c r="DQ512" s="50"/>
      <c r="DR512" s="50"/>
      <c r="DS512" s="50"/>
      <c r="DT512" s="50"/>
      <c r="DU512" s="50"/>
      <c r="DV512" s="50"/>
      <c r="DW512" s="50"/>
      <c r="DX512" s="50"/>
      <c r="DY512" s="50"/>
      <c r="DZ512" s="50"/>
      <c r="EA512" s="50"/>
      <c r="EB512" s="50"/>
      <c r="EC512" s="50"/>
      <c r="ED512" s="50"/>
      <c r="EE512" s="50"/>
      <c r="EF512" s="50"/>
      <c r="EG512" s="50"/>
      <c r="EH512" s="50"/>
      <c r="EI512" s="50"/>
      <c r="EJ512" s="50"/>
      <c r="EK512" s="50"/>
      <c r="EL512" s="50"/>
      <c r="EM512" s="50"/>
      <c r="EN512" s="50"/>
      <c r="EO512" s="50"/>
      <c r="EP512" s="50"/>
      <c r="EQ512" s="50"/>
      <c r="ER512" s="48"/>
      <c r="ES512" s="50"/>
    </row>
    <row r="513" spans="1:149" x14ac:dyDescent="0.15">
      <c r="A513" s="44" t="s">
        <v>828</v>
      </c>
      <c r="B513" s="44" t="s">
        <v>352</v>
      </c>
      <c r="C513" s="44" t="s">
        <v>567</v>
      </c>
      <c r="D513">
        <v>1</v>
      </c>
      <c r="E513" s="50">
        <v>47580</v>
      </c>
      <c r="F513" s="50">
        <v>2341</v>
      </c>
      <c r="G513" s="50">
        <v>2373</v>
      </c>
      <c r="H513" s="50">
        <v>2367</v>
      </c>
      <c r="I513" s="50">
        <v>2583</v>
      </c>
      <c r="J513" s="50">
        <v>2844</v>
      </c>
      <c r="K513" s="50">
        <v>2818</v>
      </c>
      <c r="L513" s="50">
        <v>2858</v>
      </c>
      <c r="M513" s="50">
        <v>3085</v>
      </c>
      <c r="N513" s="50">
        <v>3460</v>
      </c>
      <c r="O513" s="50">
        <v>4112</v>
      </c>
      <c r="P513" s="50">
        <v>3579</v>
      </c>
      <c r="Q513" s="50">
        <v>2855</v>
      </c>
      <c r="R513" s="50">
        <v>2401</v>
      </c>
      <c r="S513" s="50">
        <v>2455</v>
      </c>
      <c r="T513" s="50">
        <v>2577</v>
      </c>
      <c r="U513" s="50">
        <v>2235</v>
      </c>
      <c r="V513" s="50">
        <v>1503</v>
      </c>
      <c r="W513" s="50">
        <v>825</v>
      </c>
      <c r="X513" s="50">
        <v>248</v>
      </c>
      <c r="Y513" s="50">
        <v>57</v>
      </c>
      <c r="Z513" s="50">
        <v>4</v>
      </c>
      <c r="AA513" s="50">
        <v>0</v>
      </c>
      <c r="AB513" s="50">
        <v>0</v>
      </c>
      <c r="AC513" s="50">
        <v>4</v>
      </c>
      <c r="AD513" s="50">
        <v>7081</v>
      </c>
      <c r="AE513" s="50">
        <v>30595</v>
      </c>
      <c r="AF513" s="50">
        <v>9904</v>
      </c>
      <c r="AG513" s="50">
        <v>14.9</v>
      </c>
      <c r="AH513" s="50">
        <v>64.3</v>
      </c>
      <c r="AI513" s="50">
        <v>20.8</v>
      </c>
      <c r="AJ513" s="48">
        <v>42.4</v>
      </c>
      <c r="AK513" s="50">
        <v>0</v>
      </c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  <c r="DD513" s="50"/>
      <c r="DE513" s="50"/>
      <c r="DF513" s="50"/>
      <c r="DG513" s="50"/>
      <c r="DH513" s="50"/>
      <c r="DI513" s="50"/>
      <c r="DJ513" s="50"/>
      <c r="DK513" s="50"/>
      <c r="DL513" s="50"/>
      <c r="DM513" s="50"/>
      <c r="DN513" s="50"/>
      <c r="DO513" s="50"/>
      <c r="DP513" s="50"/>
      <c r="DQ513" s="50"/>
      <c r="DR513" s="50"/>
      <c r="DS513" s="50"/>
      <c r="DT513" s="50"/>
      <c r="DU513" s="50"/>
      <c r="DV513" s="50"/>
      <c r="DW513" s="50"/>
      <c r="DX513" s="50"/>
      <c r="DY513" s="50"/>
      <c r="DZ513" s="50"/>
      <c r="EA513" s="50"/>
      <c r="EB513" s="50"/>
      <c r="EC513" s="50"/>
      <c r="ED513" s="50"/>
      <c r="EE513" s="50"/>
      <c r="EF513" s="50"/>
      <c r="EG513" s="50"/>
      <c r="EH513" s="50"/>
      <c r="EI513" s="50"/>
      <c r="EJ513" s="50"/>
      <c r="EK513" s="50"/>
      <c r="EL513" s="50"/>
      <c r="EM513" s="50"/>
      <c r="EN513" s="50"/>
      <c r="EO513" s="50"/>
      <c r="EP513" s="50"/>
      <c r="EQ513" s="50"/>
      <c r="ER513" s="48"/>
      <c r="ES513" s="50"/>
    </row>
    <row r="514" spans="1:149" x14ac:dyDescent="0.15">
      <c r="A514" s="44" t="s">
        <v>828</v>
      </c>
      <c r="B514" s="44" t="s">
        <v>352</v>
      </c>
      <c r="C514" s="44" t="s">
        <v>567</v>
      </c>
      <c r="D514">
        <v>2</v>
      </c>
      <c r="E514" s="50">
        <v>51241</v>
      </c>
      <c r="F514" s="50">
        <v>2239</v>
      </c>
      <c r="G514" s="50">
        <v>2169</v>
      </c>
      <c r="H514" s="50">
        <v>2198</v>
      </c>
      <c r="I514" s="50">
        <v>2476</v>
      </c>
      <c r="J514" s="50">
        <v>2887</v>
      </c>
      <c r="K514" s="50">
        <v>2945</v>
      </c>
      <c r="L514" s="50">
        <v>2989</v>
      </c>
      <c r="M514" s="50">
        <v>3201</v>
      </c>
      <c r="N514" s="50">
        <v>3580</v>
      </c>
      <c r="O514" s="50">
        <v>4309</v>
      </c>
      <c r="P514" s="50">
        <v>3690</v>
      </c>
      <c r="Q514" s="50">
        <v>2914</v>
      </c>
      <c r="R514" s="50">
        <v>2468</v>
      </c>
      <c r="S514" s="50">
        <v>2654</v>
      </c>
      <c r="T514" s="50">
        <v>3171</v>
      </c>
      <c r="U514" s="50">
        <v>2872</v>
      </c>
      <c r="V514" s="50">
        <v>2050</v>
      </c>
      <c r="W514" s="50">
        <v>1398</v>
      </c>
      <c r="X514" s="50">
        <v>777</v>
      </c>
      <c r="Y514" s="50">
        <v>216</v>
      </c>
      <c r="Z514" s="50">
        <v>34</v>
      </c>
      <c r="AA514" s="50">
        <v>3</v>
      </c>
      <c r="AB514" s="50">
        <v>1</v>
      </c>
      <c r="AC514" s="50">
        <v>38</v>
      </c>
      <c r="AD514" s="50">
        <v>6606</v>
      </c>
      <c r="AE514" s="50">
        <v>31459</v>
      </c>
      <c r="AF514" s="50">
        <v>13176</v>
      </c>
      <c r="AG514" s="50">
        <v>12.9</v>
      </c>
      <c r="AH514" s="50">
        <v>61.4</v>
      </c>
      <c r="AI514" s="50">
        <v>25.7</v>
      </c>
      <c r="AJ514" s="48">
        <v>45.3</v>
      </c>
      <c r="AK514" s="50">
        <v>0</v>
      </c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0"/>
      <c r="DA514" s="50"/>
      <c r="DB514" s="50"/>
      <c r="DC514" s="50"/>
      <c r="DD514" s="50"/>
      <c r="DE514" s="50"/>
      <c r="DF514" s="50"/>
      <c r="DG514" s="50"/>
      <c r="DH514" s="50"/>
      <c r="DI514" s="50"/>
      <c r="DJ514" s="50"/>
      <c r="DK514" s="50"/>
      <c r="DL514" s="50"/>
      <c r="DM514" s="50"/>
      <c r="DN514" s="50"/>
      <c r="DO514" s="50"/>
      <c r="DP514" s="50"/>
      <c r="DQ514" s="50"/>
      <c r="DR514" s="50"/>
      <c r="DS514" s="50"/>
      <c r="DT514" s="50"/>
      <c r="DU514" s="50"/>
      <c r="DV514" s="50"/>
      <c r="DW514" s="50"/>
      <c r="DX514" s="50"/>
      <c r="DY514" s="50"/>
      <c r="DZ514" s="50"/>
      <c r="EA514" s="50"/>
      <c r="EB514" s="50"/>
      <c r="EC514" s="50"/>
      <c r="ED514" s="50"/>
      <c r="EE514" s="50"/>
      <c r="EF514" s="50"/>
      <c r="EG514" s="50"/>
      <c r="EH514" s="50"/>
      <c r="EI514" s="50"/>
      <c r="EJ514" s="50"/>
      <c r="EK514" s="50"/>
      <c r="EL514" s="50"/>
      <c r="EM514" s="50"/>
      <c r="EN514" s="50"/>
      <c r="EO514" s="50"/>
      <c r="EP514" s="50"/>
      <c r="EQ514" s="50"/>
      <c r="ER514" s="48"/>
      <c r="ES514" s="50"/>
    </row>
    <row r="515" spans="1:149" x14ac:dyDescent="0.15">
      <c r="A515" s="44" t="s">
        <v>829</v>
      </c>
      <c r="B515" s="44" t="s">
        <v>353</v>
      </c>
      <c r="C515" s="44" t="s">
        <v>568</v>
      </c>
      <c r="D515">
        <v>0</v>
      </c>
      <c r="E515" s="50">
        <v>35466</v>
      </c>
      <c r="F515" s="50">
        <v>1700</v>
      </c>
      <c r="G515" s="50">
        <v>1627</v>
      </c>
      <c r="H515" s="50">
        <v>1726</v>
      </c>
      <c r="I515" s="50">
        <v>1849</v>
      </c>
      <c r="J515" s="50">
        <v>2106</v>
      </c>
      <c r="K515" s="50">
        <v>2168</v>
      </c>
      <c r="L515" s="50">
        <v>2196</v>
      </c>
      <c r="M515" s="50">
        <v>2364</v>
      </c>
      <c r="N515" s="50">
        <v>2581</v>
      </c>
      <c r="O515" s="50">
        <v>3137</v>
      </c>
      <c r="P515" s="50">
        <v>2684</v>
      </c>
      <c r="Q515" s="50">
        <v>2044</v>
      </c>
      <c r="R515" s="50">
        <v>1716</v>
      </c>
      <c r="S515" s="50">
        <v>1645</v>
      </c>
      <c r="T515" s="50">
        <v>1847</v>
      </c>
      <c r="U515" s="50">
        <v>1653</v>
      </c>
      <c r="V515" s="50">
        <v>1191</v>
      </c>
      <c r="W515" s="50">
        <v>773</v>
      </c>
      <c r="X515" s="50">
        <v>356</v>
      </c>
      <c r="Y515" s="50">
        <v>85</v>
      </c>
      <c r="Z515" s="50">
        <v>14</v>
      </c>
      <c r="AA515" s="50">
        <v>3</v>
      </c>
      <c r="AB515" s="50">
        <v>1</v>
      </c>
      <c r="AC515" s="50">
        <v>18</v>
      </c>
      <c r="AD515" s="50">
        <v>5053</v>
      </c>
      <c r="AE515" s="50">
        <v>22845</v>
      </c>
      <c r="AF515" s="50">
        <v>7568</v>
      </c>
      <c r="AG515" s="50">
        <v>14.2</v>
      </c>
      <c r="AH515" s="50">
        <v>64.400000000000006</v>
      </c>
      <c r="AI515" s="50">
        <v>21.3</v>
      </c>
      <c r="AJ515" s="48">
        <v>43</v>
      </c>
      <c r="AK515" s="50">
        <v>110</v>
      </c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  <c r="DD515" s="50"/>
      <c r="DE515" s="50"/>
      <c r="DF515" s="50"/>
      <c r="DG515" s="50"/>
      <c r="DH515" s="50"/>
      <c r="DI515" s="50"/>
      <c r="DJ515" s="50"/>
      <c r="DK515" s="50"/>
      <c r="DL515" s="50"/>
      <c r="DM515" s="50"/>
      <c r="DN515" s="50"/>
      <c r="DO515" s="50"/>
      <c r="DP515" s="50"/>
      <c r="DQ515" s="50"/>
      <c r="DR515" s="50"/>
      <c r="DS515" s="50"/>
      <c r="DT515" s="50"/>
      <c r="DU515" s="50"/>
      <c r="DV515" s="50"/>
      <c r="DW515" s="50"/>
      <c r="DX515" s="50"/>
      <c r="DY515" s="50"/>
      <c r="DZ515" s="50"/>
      <c r="EA515" s="50"/>
      <c r="EB515" s="50"/>
      <c r="EC515" s="50"/>
      <c r="ED515" s="50"/>
      <c r="EE515" s="50"/>
      <c r="EF515" s="50"/>
      <c r="EG515" s="50"/>
      <c r="EH515" s="50"/>
      <c r="EI515" s="50"/>
      <c r="EJ515" s="50"/>
      <c r="EK515" s="50"/>
      <c r="EL515" s="50"/>
      <c r="EM515" s="50"/>
      <c r="EN515" s="50"/>
      <c r="EO515" s="50"/>
      <c r="EP515" s="50"/>
      <c r="EQ515" s="50"/>
      <c r="ER515" s="48"/>
      <c r="ES515" s="50"/>
    </row>
    <row r="516" spans="1:149" x14ac:dyDescent="0.15">
      <c r="A516" s="44" t="s">
        <v>829</v>
      </c>
      <c r="B516" s="44" t="s">
        <v>353</v>
      </c>
      <c r="C516" s="44" t="s">
        <v>568</v>
      </c>
      <c r="D516">
        <v>1</v>
      </c>
      <c r="E516" s="50">
        <v>17014</v>
      </c>
      <c r="F516" s="50">
        <v>865</v>
      </c>
      <c r="G516" s="50">
        <v>840</v>
      </c>
      <c r="H516" s="50">
        <v>909</v>
      </c>
      <c r="I516" s="50">
        <v>949</v>
      </c>
      <c r="J516" s="50">
        <v>1036</v>
      </c>
      <c r="K516" s="50">
        <v>1019</v>
      </c>
      <c r="L516" s="50">
        <v>1067</v>
      </c>
      <c r="M516" s="50">
        <v>1123</v>
      </c>
      <c r="N516" s="50">
        <v>1244</v>
      </c>
      <c r="O516" s="50">
        <v>1546</v>
      </c>
      <c r="P516" s="50">
        <v>1322</v>
      </c>
      <c r="Q516" s="50">
        <v>1011</v>
      </c>
      <c r="R516" s="50">
        <v>847</v>
      </c>
      <c r="S516" s="50">
        <v>811</v>
      </c>
      <c r="T516" s="50">
        <v>816</v>
      </c>
      <c r="U516" s="50">
        <v>695</v>
      </c>
      <c r="V516" s="50">
        <v>502</v>
      </c>
      <c r="W516" s="50">
        <v>295</v>
      </c>
      <c r="X516" s="50">
        <v>91</v>
      </c>
      <c r="Y516" s="50">
        <v>25</v>
      </c>
      <c r="Z516" s="50">
        <v>1</v>
      </c>
      <c r="AA516" s="50">
        <v>0</v>
      </c>
      <c r="AB516" s="50">
        <v>0</v>
      </c>
      <c r="AC516" s="50">
        <v>1</v>
      </c>
      <c r="AD516" s="50">
        <v>2614</v>
      </c>
      <c r="AE516" s="50">
        <v>11164</v>
      </c>
      <c r="AF516" s="50">
        <v>3236</v>
      </c>
      <c r="AG516" s="50">
        <v>15.4</v>
      </c>
      <c r="AH516" s="50">
        <v>65.599999999999994</v>
      </c>
      <c r="AI516" s="50">
        <v>19</v>
      </c>
      <c r="AJ516" s="48">
        <v>41.6</v>
      </c>
      <c r="AK516" s="50">
        <v>0</v>
      </c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  <c r="DD516" s="50"/>
      <c r="DE516" s="50"/>
      <c r="DF516" s="50"/>
      <c r="DG516" s="50"/>
      <c r="DH516" s="50"/>
      <c r="DI516" s="50"/>
      <c r="DJ516" s="50"/>
      <c r="DK516" s="50"/>
      <c r="DL516" s="50"/>
      <c r="DM516" s="50"/>
      <c r="DN516" s="50"/>
      <c r="DO516" s="50"/>
      <c r="DP516" s="50"/>
      <c r="DQ516" s="50"/>
      <c r="DR516" s="50"/>
      <c r="DS516" s="50"/>
      <c r="DT516" s="50"/>
      <c r="DU516" s="50"/>
      <c r="DV516" s="50"/>
      <c r="DW516" s="50"/>
      <c r="DX516" s="50"/>
      <c r="DY516" s="50"/>
      <c r="DZ516" s="50"/>
      <c r="EA516" s="50"/>
      <c r="EB516" s="50"/>
      <c r="EC516" s="50"/>
      <c r="ED516" s="50"/>
      <c r="EE516" s="50"/>
      <c r="EF516" s="50"/>
      <c r="EG516" s="50"/>
      <c r="EH516" s="50"/>
      <c r="EI516" s="50"/>
      <c r="EJ516" s="50"/>
      <c r="EK516" s="50"/>
      <c r="EL516" s="50"/>
      <c r="EM516" s="50"/>
      <c r="EN516" s="50"/>
      <c r="EO516" s="50"/>
      <c r="EP516" s="50"/>
      <c r="EQ516" s="50"/>
      <c r="ER516" s="48"/>
      <c r="ES516" s="50"/>
    </row>
    <row r="517" spans="1:149" x14ac:dyDescent="0.15">
      <c r="A517" s="44" t="s">
        <v>829</v>
      </c>
      <c r="B517" s="44" t="s">
        <v>353</v>
      </c>
      <c r="C517" s="44" t="s">
        <v>568</v>
      </c>
      <c r="D517">
        <v>2</v>
      </c>
      <c r="E517" s="50">
        <v>18452</v>
      </c>
      <c r="F517" s="50">
        <v>835</v>
      </c>
      <c r="G517" s="50">
        <v>787</v>
      </c>
      <c r="H517" s="50">
        <v>817</v>
      </c>
      <c r="I517" s="50">
        <v>900</v>
      </c>
      <c r="J517" s="50">
        <v>1070</v>
      </c>
      <c r="K517" s="50">
        <v>1149</v>
      </c>
      <c r="L517" s="50">
        <v>1129</v>
      </c>
      <c r="M517" s="50">
        <v>1241</v>
      </c>
      <c r="N517" s="50">
        <v>1337</v>
      </c>
      <c r="O517" s="50">
        <v>1591</v>
      </c>
      <c r="P517" s="50">
        <v>1362</v>
      </c>
      <c r="Q517" s="50">
        <v>1033</v>
      </c>
      <c r="R517" s="50">
        <v>869</v>
      </c>
      <c r="S517" s="50">
        <v>834</v>
      </c>
      <c r="T517" s="50">
        <v>1031</v>
      </c>
      <c r="U517" s="50">
        <v>958</v>
      </c>
      <c r="V517" s="50">
        <v>689</v>
      </c>
      <c r="W517" s="50">
        <v>478</v>
      </c>
      <c r="X517" s="50">
        <v>265</v>
      </c>
      <c r="Y517" s="50">
        <v>60</v>
      </c>
      <c r="Z517" s="50">
        <v>13</v>
      </c>
      <c r="AA517" s="50">
        <v>3</v>
      </c>
      <c r="AB517" s="50">
        <v>1</v>
      </c>
      <c r="AC517" s="50">
        <v>17</v>
      </c>
      <c r="AD517" s="50">
        <v>2439</v>
      </c>
      <c r="AE517" s="50">
        <v>11681</v>
      </c>
      <c r="AF517" s="50">
        <v>4332</v>
      </c>
      <c r="AG517" s="50">
        <v>13.2</v>
      </c>
      <c r="AH517" s="50">
        <v>63.3</v>
      </c>
      <c r="AI517" s="50">
        <v>23.5</v>
      </c>
      <c r="AJ517" s="48">
        <v>44.3</v>
      </c>
      <c r="AK517" s="50">
        <v>0</v>
      </c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  <c r="DN517" s="50"/>
      <c r="DO517" s="50"/>
      <c r="DP517" s="50"/>
      <c r="DQ517" s="50"/>
      <c r="DR517" s="50"/>
      <c r="DS517" s="50"/>
      <c r="DT517" s="50"/>
      <c r="DU517" s="50"/>
      <c r="DV517" s="50"/>
      <c r="DW517" s="50"/>
      <c r="DX517" s="50"/>
      <c r="DY517" s="50"/>
      <c r="DZ517" s="50"/>
      <c r="EA517" s="50"/>
      <c r="EB517" s="50"/>
      <c r="EC517" s="50"/>
      <c r="ED517" s="50"/>
      <c r="EE517" s="50"/>
      <c r="EF517" s="50"/>
      <c r="EG517" s="50"/>
      <c r="EH517" s="50"/>
      <c r="EI517" s="50"/>
      <c r="EJ517" s="50"/>
      <c r="EK517" s="50"/>
      <c r="EL517" s="50"/>
      <c r="EM517" s="50"/>
      <c r="EN517" s="50"/>
      <c r="EO517" s="50"/>
      <c r="EP517" s="50"/>
      <c r="EQ517" s="50"/>
      <c r="ER517" s="48"/>
      <c r="ES517" s="50"/>
    </row>
    <row r="518" spans="1:149" x14ac:dyDescent="0.15">
      <c r="A518" s="44" t="s">
        <v>830</v>
      </c>
      <c r="B518" s="44" t="s">
        <v>354</v>
      </c>
      <c r="C518" s="44" t="s">
        <v>569</v>
      </c>
      <c r="D518">
        <v>0</v>
      </c>
      <c r="E518" s="50">
        <v>26558</v>
      </c>
      <c r="F518" s="50">
        <v>1261</v>
      </c>
      <c r="G518" s="50">
        <v>1264</v>
      </c>
      <c r="H518" s="50">
        <v>1171</v>
      </c>
      <c r="I518" s="50">
        <v>1190</v>
      </c>
      <c r="J518" s="50">
        <v>1488</v>
      </c>
      <c r="K518" s="50">
        <v>1548</v>
      </c>
      <c r="L518" s="50">
        <v>1603</v>
      </c>
      <c r="M518" s="50">
        <v>1768</v>
      </c>
      <c r="N518" s="50">
        <v>1902</v>
      </c>
      <c r="O518" s="50">
        <v>2077</v>
      </c>
      <c r="P518" s="50">
        <v>1849</v>
      </c>
      <c r="Q518" s="50">
        <v>1588</v>
      </c>
      <c r="R518" s="50">
        <v>1339</v>
      </c>
      <c r="S518" s="50">
        <v>1507</v>
      </c>
      <c r="T518" s="50">
        <v>1664</v>
      </c>
      <c r="U518" s="50">
        <v>1378</v>
      </c>
      <c r="V518" s="50">
        <v>991</v>
      </c>
      <c r="W518" s="50">
        <v>615</v>
      </c>
      <c r="X518" s="50">
        <v>269</v>
      </c>
      <c r="Y518" s="50">
        <v>77</v>
      </c>
      <c r="Z518" s="50">
        <v>9</v>
      </c>
      <c r="AA518" s="50">
        <v>0</v>
      </c>
      <c r="AB518" s="50">
        <v>0</v>
      </c>
      <c r="AC518" s="50">
        <v>9</v>
      </c>
      <c r="AD518" s="50">
        <v>3696</v>
      </c>
      <c r="AE518" s="50">
        <v>16352</v>
      </c>
      <c r="AF518" s="50">
        <v>6510</v>
      </c>
      <c r="AG518" s="50">
        <v>13.9</v>
      </c>
      <c r="AH518" s="50">
        <v>61.6</v>
      </c>
      <c r="AI518" s="50">
        <v>24.5</v>
      </c>
      <c r="AJ518" s="48">
        <v>44.3</v>
      </c>
      <c r="AK518" s="50">
        <v>104</v>
      </c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  <c r="DH518" s="50"/>
      <c r="DI518" s="50"/>
      <c r="DJ518" s="50"/>
      <c r="DK518" s="50"/>
      <c r="DL518" s="50"/>
      <c r="DM518" s="50"/>
      <c r="DN518" s="50"/>
      <c r="DO518" s="50"/>
      <c r="DP518" s="50"/>
      <c r="DQ518" s="50"/>
      <c r="DR518" s="50"/>
      <c r="DS518" s="50"/>
      <c r="DT518" s="50"/>
      <c r="DU518" s="50"/>
      <c r="DV518" s="50"/>
      <c r="DW518" s="50"/>
      <c r="DX518" s="50"/>
      <c r="DY518" s="50"/>
      <c r="DZ518" s="50"/>
      <c r="EA518" s="50"/>
      <c r="EB518" s="50"/>
      <c r="EC518" s="50"/>
      <c r="ED518" s="50"/>
      <c r="EE518" s="50"/>
      <c r="EF518" s="50"/>
      <c r="EG518" s="50"/>
      <c r="EH518" s="50"/>
      <c r="EI518" s="50"/>
      <c r="EJ518" s="50"/>
      <c r="EK518" s="50"/>
      <c r="EL518" s="50"/>
      <c r="EM518" s="50"/>
      <c r="EN518" s="50"/>
      <c r="EO518" s="50"/>
      <c r="EP518" s="50"/>
      <c r="EQ518" s="50"/>
      <c r="ER518" s="48"/>
      <c r="ES518" s="50"/>
    </row>
    <row r="519" spans="1:149" x14ac:dyDescent="0.15">
      <c r="A519" s="44" t="s">
        <v>830</v>
      </c>
      <c r="B519" s="44" t="s">
        <v>354</v>
      </c>
      <c r="C519" s="44" t="s">
        <v>569</v>
      </c>
      <c r="D519">
        <v>1</v>
      </c>
      <c r="E519" s="50">
        <v>12817</v>
      </c>
      <c r="F519" s="50">
        <v>633</v>
      </c>
      <c r="G519" s="50">
        <v>655</v>
      </c>
      <c r="H519" s="50">
        <v>594</v>
      </c>
      <c r="I519" s="50">
        <v>586</v>
      </c>
      <c r="J519" s="50">
        <v>757</v>
      </c>
      <c r="K519" s="50">
        <v>784</v>
      </c>
      <c r="L519" s="50">
        <v>800</v>
      </c>
      <c r="M519" s="50">
        <v>889</v>
      </c>
      <c r="N519" s="50">
        <v>976</v>
      </c>
      <c r="O519" s="50">
        <v>993</v>
      </c>
      <c r="P519" s="50">
        <v>913</v>
      </c>
      <c r="Q519" s="50">
        <v>790</v>
      </c>
      <c r="R519" s="50">
        <v>658</v>
      </c>
      <c r="S519" s="50">
        <v>721</v>
      </c>
      <c r="T519" s="50">
        <v>748</v>
      </c>
      <c r="U519" s="50">
        <v>621</v>
      </c>
      <c r="V519" s="50">
        <v>399</v>
      </c>
      <c r="W519" s="50">
        <v>220</v>
      </c>
      <c r="X519" s="50">
        <v>63</v>
      </c>
      <c r="Y519" s="50">
        <v>15</v>
      </c>
      <c r="Z519" s="50">
        <v>2</v>
      </c>
      <c r="AA519" s="50">
        <v>0</v>
      </c>
      <c r="AB519" s="50">
        <v>0</v>
      </c>
      <c r="AC519" s="50">
        <v>2</v>
      </c>
      <c r="AD519" s="50">
        <v>1882</v>
      </c>
      <c r="AE519" s="50">
        <v>8146</v>
      </c>
      <c r="AF519" s="50">
        <v>2789</v>
      </c>
      <c r="AG519" s="50">
        <v>14.7</v>
      </c>
      <c r="AH519" s="50">
        <v>63.6</v>
      </c>
      <c r="AI519" s="50">
        <v>21.8</v>
      </c>
      <c r="AJ519" s="48">
        <v>42.8</v>
      </c>
      <c r="AK519" s="50">
        <v>0</v>
      </c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  <c r="DH519" s="50"/>
      <c r="DI519" s="50"/>
      <c r="DJ519" s="50"/>
      <c r="DK519" s="50"/>
      <c r="DL519" s="50"/>
      <c r="DM519" s="50"/>
      <c r="DN519" s="50"/>
      <c r="DO519" s="50"/>
      <c r="DP519" s="50"/>
      <c r="DQ519" s="50"/>
      <c r="DR519" s="50"/>
      <c r="DS519" s="50"/>
      <c r="DT519" s="50"/>
      <c r="DU519" s="50"/>
      <c r="DV519" s="50"/>
      <c r="DW519" s="50"/>
      <c r="DX519" s="50"/>
      <c r="DY519" s="50"/>
      <c r="DZ519" s="50"/>
      <c r="EA519" s="50"/>
      <c r="EB519" s="50"/>
      <c r="EC519" s="50"/>
      <c r="ED519" s="50"/>
      <c r="EE519" s="50"/>
      <c r="EF519" s="50"/>
      <c r="EG519" s="50"/>
      <c r="EH519" s="50"/>
      <c r="EI519" s="50"/>
      <c r="EJ519" s="50"/>
      <c r="EK519" s="50"/>
      <c r="EL519" s="50"/>
      <c r="EM519" s="50"/>
      <c r="EN519" s="50"/>
      <c r="EO519" s="50"/>
      <c r="EP519" s="50"/>
      <c r="EQ519" s="50"/>
      <c r="ER519" s="48"/>
      <c r="ES519" s="50"/>
    </row>
    <row r="520" spans="1:149" x14ac:dyDescent="0.15">
      <c r="A520" s="44" t="s">
        <v>830</v>
      </c>
      <c r="B520" s="44" t="s">
        <v>354</v>
      </c>
      <c r="C520" s="44" t="s">
        <v>569</v>
      </c>
      <c r="D520">
        <v>2</v>
      </c>
      <c r="E520" s="50">
        <v>13741</v>
      </c>
      <c r="F520" s="50">
        <v>628</v>
      </c>
      <c r="G520" s="50">
        <v>609</v>
      </c>
      <c r="H520" s="50">
        <v>577</v>
      </c>
      <c r="I520" s="50">
        <v>604</v>
      </c>
      <c r="J520" s="50">
        <v>731</v>
      </c>
      <c r="K520" s="50">
        <v>764</v>
      </c>
      <c r="L520" s="50">
        <v>803</v>
      </c>
      <c r="M520" s="50">
        <v>879</v>
      </c>
      <c r="N520" s="50">
        <v>926</v>
      </c>
      <c r="O520" s="50">
        <v>1084</v>
      </c>
      <c r="P520" s="50">
        <v>936</v>
      </c>
      <c r="Q520" s="50">
        <v>798</v>
      </c>
      <c r="R520" s="50">
        <v>681</v>
      </c>
      <c r="S520" s="50">
        <v>786</v>
      </c>
      <c r="T520" s="50">
        <v>916</v>
      </c>
      <c r="U520" s="50">
        <v>757</v>
      </c>
      <c r="V520" s="50">
        <v>592</v>
      </c>
      <c r="W520" s="50">
        <v>395</v>
      </c>
      <c r="X520" s="50">
        <v>206</v>
      </c>
      <c r="Y520" s="50">
        <v>62</v>
      </c>
      <c r="Z520" s="50">
        <v>7</v>
      </c>
      <c r="AA520" s="50">
        <v>0</v>
      </c>
      <c r="AB520" s="50">
        <v>0</v>
      </c>
      <c r="AC520" s="50">
        <v>7</v>
      </c>
      <c r="AD520" s="50">
        <v>1814</v>
      </c>
      <c r="AE520" s="50">
        <v>8206</v>
      </c>
      <c r="AF520" s="50">
        <v>3721</v>
      </c>
      <c r="AG520" s="50">
        <v>13.2</v>
      </c>
      <c r="AH520" s="50">
        <v>59.7</v>
      </c>
      <c r="AI520" s="50">
        <v>27.1</v>
      </c>
      <c r="AJ520" s="48">
        <v>45.8</v>
      </c>
      <c r="AK520" s="50">
        <v>0</v>
      </c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50"/>
      <c r="BQ520" s="50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0"/>
      <c r="DA520" s="50"/>
      <c r="DB520" s="50"/>
      <c r="DC520" s="50"/>
      <c r="DD520" s="50"/>
      <c r="DE520" s="50"/>
      <c r="DF520" s="50"/>
      <c r="DG520" s="50"/>
      <c r="DH520" s="50"/>
      <c r="DI520" s="50"/>
      <c r="DJ520" s="50"/>
      <c r="DK520" s="50"/>
      <c r="DL520" s="50"/>
      <c r="DM520" s="50"/>
      <c r="DN520" s="50"/>
      <c r="DO520" s="50"/>
      <c r="DP520" s="50"/>
      <c r="DQ520" s="50"/>
      <c r="DR520" s="50"/>
      <c r="DS520" s="50"/>
      <c r="DT520" s="50"/>
      <c r="DU520" s="50"/>
      <c r="DV520" s="50"/>
      <c r="DW520" s="50"/>
      <c r="DX520" s="50"/>
      <c r="DY520" s="50"/>
      <c r="DZ520" s="50"/>
      <c r="EA520" s="50"/>
      <c r="EB520" s="50"/>
      <c r="EC520" s="50"/>
      <c r="ED520" s="50"/>
      <c r="EE520" s="50"/>
      <c r="EF520" s="50"/>
      <c r="EG520" s="50"/>
      <c r="EH520" s="50"/>
      <c r="EI520" s="50"/>
      <c r="EJ520" s="50"/>
      <c r="EK520" s="50"/>
      <c r="EL520" s="50"/>
      <c r="EM520" s="50"/>
      <c r="EN520" s="50"/>
      <c r="EO520" s="50"/>
      <c r="EP520" s="50"/>
      <c r="EQ520" s="50"/>
      <c r="ER520" s="48"/>
      <c r="ES520" s="50"/>
    </row>
    <row r="521" spans="1:149" x14ac:dyDescent="0.15">
      <c r="A521" s="44" t="s">
        <v>831</v>
      </c>
      <c r="B521" s="44" t="s">
        <v>355</v>
      </c>
      <c r="C521" s="44" t="s">
        <v>570</v>
      </c>
      <c r="D521">
        <v>0</v>
      </c>
      <c r="E521" s="50">
        <v>7346</v>
      </c>
      <c r="F521" s="50">
        <v>412</v>
      </c>
      <c r="G521" s="50">
        <v>354</v>
      </c>
      <c r="H521" s="50">
        <v>310</v>
      </c>
      <c r="I521" s="50">
        <v>407</v>
      </c>
      <c r="J521" s="50">
        <v>467</v>
      </c>
      <c r="K521" s="50">
        <v>453</v>
      </c>
      <c r="L521" s="50">
        <v>551</v>
      </c>
      <c r="M521" s="50">
        <v>511</v>
      </c>
      <c r="N521" s="50">
        <v>492</v>
      </c>
      <c r="O521" s="50">
        <v>569</v>
      </c>
      <c r="P521" s="50">
        <v>520</v>
      </c>
      <c r="Q521" s="50">
        <v>447</v>
      </c>
      <c r="R521" s="50">
        <v>364</v>
      </c>
      <c r="S521" s="50">
        <v>431</v>
      </c>
      <c r="T521" s="50">
        <v>362</v>
      </c>
      <c r="U521" s="50">
        <v>288</v>
      </c>
      <c r="V521" s="50">
        <v>183</v>
      </c>
      <c r="W521" s="50">
        <v>157</v>
      </c>
      <c r="X521" s="50">
        <v>52</v>
      </c>
      <c r="Y521" s="50">
        <v>15</v>
      </c>
      <c r="Z521" s="50">
        <v>1</v>
      </c>
      <c r="AA521" s="50">
        <v>0</v>
      </c>
      <c r="AB521" s="50">
        <v>0</v>
      </c>
      <c r="AC521" s="50">
        <v>1</v>
      </c>
      <c r="AD521" s="50">
        <v>1076</v>
      </c>
      <c r="AE521" s="50">
        <v>4781</v>
      </c>
      <c r="AF521" s="50">
        <v>1489</v>
      </c>
      <c r="AG521" s="50">
        <v>14.6</v>
      </c>
      <c r="AH521" s="50">
        <v>65.099999999999994</v>
      </c>
      <c r="AI521" s="50">
        <v>20.3</v>
      </c>
      <c r="AJ521" s="48">
        <v>41.8</v>
      </c>
      <c r="AK521" s="50">
        <v>100</v>
      </c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  <c r="DD521" s="50"/>
      <c r="DE521" s="50"/>
      <c r="DF521" s="50"/>
      <c r="DG521" s="50"/>
      <c r="DH521" s="50"/>
      <c r="DI521" s="50"/>
      <c r="DJ521" s="50"/>
      <c r="DK521" s="50"/>
      <c r="DL521" s="50"/>
      <c r="DM521" s="50"/>
      <c r="DN521" s="50"/>
      <c r="DO521" s="50"/>
      <c r="DP521" s="50"/>
      <c r="DQ521" s="50"/>
      <c r="DR521" s="50"/>
      <c r="DS521" s="50"/>
      <c r="DT521" s="50"/>
      <c r="DU521" s="50"/>
      <c r="DV521" s="50"/>
      <c r="DW521" s="50"/>
      <c r="DX521" s="50"/>
      <c r="DY521" s="50"/>
      <c r="DZ521" s="50"/>
      <c r="EA521" s="50"/>
      <c r="EB521" s="50"/>
      <c r="EC521" s="50"/>
      <c r="ED521" s="50"/>
      <c r="EE521" s="50"/>
      <c r="EF521" s="50"/>
      <c r="EG521" s="50"/>
      <c r="EH521" s="50"/>
      <c r="EI521" s="50"/>
      <c r="EJ521" s="50"/>
      <c r="EK521" s="50"/>
      <c r="EL521" s="50"/>
      <c r="EM521" s="50"/>
      <c r="EN521" s="50"/>
      <c r="EO521" s="50"/>
      <c r="EP521" s="50"/>
      <c r="EQ521" s="50"/>
      <c r="ER521" s="48"/>
      <c r="ES521" s="50"/>
    </row>
    <row r="522" spans="1:149" x14ac:dyDescent="0.15">
      <c r="A522" s="44" t="s">
        <v>831</v>
      </c>
      <c r="B522" s="44" t="s">
        <v>355</v>
      </c>
      <c r="C522" s="44" t="s">
        <v>570</v>
      </c>
      <c r="D522">
        <v>1</v>
      </c>
      <c r="E522" s="50">
        <v>3596</v>
      </c>
      <c r="F522" s="50">
        <v>221</v>
      </c>
      <c r="G522" s="50">
        <v>184</v>
      </c>
      <c r="H522" s="50">
        <v>168</v>
      </c>
      <c r="I522" s="50">
        <v>217</v>
      </c>
      <c r="J522" s="50">
        <v>241</v>
      </c>
      <c r="K522" s="50">
        <v>233</v>
      </c>
      <c r="L522" s="50">
        <v>259</v>
      </c>
      <c r="M522" s="50">
        <v>267</v>
      </c>
      <c r="N522" s="50">
        <v>251</v>
      </c>
      <c r="O522" s="50">
        <v>267</v>
      </c>
      <c r="P522" s="50">
        <v>254</v>
      </c>
      <c r="Q522" s="50">
        <v>202</v>
      </c>
      <c r="R522" s="50">
        <v>173</v>
      </c>
      <c r="S522" s="50">
        <v>214</v>
      </c>
      <c r="T522" s="50">
        <v>178</v>
      </c>
      <c r="U522" s="50">
        <v>125</v>
      </c>
      <c r="V522" s="50">
        <v>76</v>
      </c>
      <c r="W522" s="50">
        <v>51</v>
      </c>
      <c r="X522" s="50">
        <v>13</v>
      </c>
      <c r="Y522" s="50">
        <v>2</v>
      </c>
      <c r="Z522" s="50">
        <v>0</v>
      </c>
      <c r="AA522" s="50">
        <v>0</v>
      </c>
      <c r="AB522" s="50">
        <v>0</v>
      </c>
      <c r="AC522" s="50">
        <v>0</v>
      </c>
      <c r="AD522" s="50">
        <v>573</v>
      </c>
      <c r="AE522" s="50">
        <v>2364</v>
      </c>
      <c r="AF522" s="50">
        <v>659</v>
      </c>
      <c r="AG522" s="50">
        <v>15.9</v>
      </c>
      <c r="AH522" s="50">
        <v>65.7</v>
      </c>
      <c r="AI522" s="50">
        <v>18.3</v>
      </c>
      <c r="AJ522" s="48">
        <v>40.1</v>
      </c>
      <c r="AK522" s="50">
        <v>0</v>
      </c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50"/>
      <c r="BQ522" s="50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0"/>
      <c r="DA522" s="50"/>
      <c r="DB522" s="50"/>
      <c r="DC522" s="50"/>
      <c r="DD522" s="50"/>
      <c r="DE522" s="50"/>
      <c r="DF522" s="50"/>
      <c r="DG522" s="50"/>
      <c r="DH522" s="50"/>
      <c r="DI522" s="50"/>
      <c r="DJ522" s="50"/>
      <c r="DK522" s="50"/>
      <c r="DL522" s="50"/>
      <c r="DM522" s="50"/>
      <c r="DN522" s="50"/>
      <c r="DO522" s="50"/>
      <c r="DP522" s="50"/>
      <c r="DQ522" s="50"/>
      <c r="DR522" s="50"/>
      <c r="DS522" s="50"/>
      <c r="DT522" s="50"/>
      <c r="DU522" s="50"/>
      <c r="DV522" s="50"/>
      <c r="DW522" s="50"/>
      <c r="DX522" s="50"/>
      <c r="DY522" s="50"/>
      <c r="DZ522" s="50"/>
      <c r="EA522" s="50"/>
      <c r="EB522" s="50"/>
      <c r="EC522" s="50"/>
      <c r="ED522" s="50"/>
      <c r="EE522" s="50"/>
      <c r="EF522" s="50"/>
      <c r="EG522" s="50"/>
      <c r="EH522" s="50"/>
      <c r="EI522" s="50"/>
      <c r="EJ522" s="50"/>
      <c r="EK522" s="50"/>
      <c r="EL522" s="50"/>
      <c r="EM522" s="50"/>
      <c r="EN522" s="50"/>
      <c r="EO522" s="50"/>
      <c r="EP522" s="50"/>
      <c r="EQ522" s="50"/>
      <c r="ER522" s="48"/>
      <c r="ES522" s="50"/>
    </row>
    <row r="523" spans="1:149" x14ac:dyDescent="0.15">
      <c r="A523" s="44" t="s">
        <v>831</v>
      </c>
      <c r="B523" s="44" t="s">
        <v>355</v>
      </c>
      <c r="C523" s="44" t="s">
        <v>570</v>
      </c>
      <c r="D523">
        <v>2</v>
      </c>
      <c r="E523" s="50">
        <v>3750</v>
      </c>
      <c r="F523" s="50">
        <v>191</v>
      </c>
      <c r="G523" s="50">
        <v>170</v>
      </c>
      <c r="H523" s="50">
        <v>142</v>
      </c>
      <c r="I523" s="50">
        <v>190</v>
      </c>
      <c r="J523" s="50">
        <v>226</v>
      </c>
      <c r="K523" s="50">
        <v>220</v>
      </c>
      <c r="L523" s="50">
        <v>292</v>
      </c>
      <c r="M523" s="50">
        <v>244</v>
      </c>
      <c r="N523" s="50">
        <v>241</v>
      </c>
      <c r="O523" s="50">
        <v>302</v>
      </c>
      <c r="P523" s="50">
        <v>266</v>
      </c>
      <c r="Q523" s="50">
        <v>245</v>
      </c>
      <c r="R523" s="50">
        <v>191</v>
      </c>
      <c r="S523" s="50">
        <v>217</v>
      </c>
      <c r="T523" s="50">
        <v>184</v>
      </c>
      <c r="U523" s="50">
        <v>163</v>
      </c>
      <c r="V523" s="50">
        <v>107</v>
      </c>
      <c r="W523" s="50">
        <v>106</v>
      </c>
      <c r="X523" s="50">
        <v>39</v>
      </c>
      <c r="Y523" s="50">
        <v>13</v>
      </c>
      <c r="Z523" s="50">
        <v>1</v>
      </c>
      <c r="AA523" s="50">
        <v>0</v>
      </c>
      <c r="AB523" s="50">
        <v>0</v>
      </c>
      <c r="AC523" s="50">
        <v>1</v>
      </c>
      <c r="AD523" s="50">
        <v>503</v>
      </c>
      <c r="AE523" s="50">
        <v>2417</v>
      </c>
      <c r="AF523" s="50">
        <v>830</v>
      </c>
      <c r="AG523" s="50">
        <v>13.4</v>
      </c>
      <c r="AH523" s="50">
        <v>64.5</v>
      </c>
      <c r="AI523" s="50">
        <v>22.1</v>
      </c>
      <c r="AJ523" s="48">
        <v>43.4</v>
      </c>
      <c r="AK523" s="50">
        <v>0</v>
      </c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50"/>
      <c r="BQ523" s="50"/>
      <c r="BR523" s="50"/>
      <c r="BS523" s="50"/>
      <c r="BT523" s="50"/>
      <c r="BU523" s="50"/>
      <c r="BV523" s="50"/>
      <c r="BW523" s="50"/>
      <c r="BX523" s="50"/>
      <c r="BY523" s="50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  <c r="CM523" s="50"/>
      <c r="CN523" s="50"/>
      <c r="CO523" s="50"/>
      <c r="CP523" s="50"/>
      <c r="CQ523" s="50"/>
      <c r="CR523" s="50"/>
      <c r="CS523" s="50"/>
      <c r="CT523" s="50"/>
      <c r="CU523" s="50"/>
      <c r="CV523" s="50"/>
      <c r="CW523" s="50"/>
      <c r="CX523" s="50"/>
      <c r="CY523" s="50"/>
      <c r="CZ523" s="50"/>
      <c r="DA523" s="50"/>
      <c r="DB523" s="50"/>
      <c r="DC523" s="50"/>
      <c r="DD523" s="50"/>
      <c r="DE523" s="50"/>
      <c r="DF523" s="50"/>
      <c r="DG523" s="50"/>
      <c r="DH523" s="50"/>
      <c r="DI523" s="50"/>
      <c r="DJ523" s="50"/>
      <c r="DK523" s="50"/>
      <c r="DL523" s="50"/>
      <c r="DM523" s="50"/>
      <c r="DN523" s="50"/>
      <c r="DO523" s="50"/>
      <c r="DP523" s="50"/>
      <c r="DQ523" s="50"/>
      <c r="DR523" s="50"/>
      <c r="DS523" s="50"/>
      <c r="DT523" s="50"/>
      <c r="DU523" s="50"/>
      <c r="DV523" s="50"/>
      <c r="DW523" s="50"/>
      <c r="DX523" s="50"/>
      <c r="DY523" s="50"/>
      <c r="DZ523" s="50"/>
      <c r="EA523" s="50"/>
      <c r="EB523" s="50"/>
      <c r="EC523" s="50"/>
      <c r="ED523" s="50"/>
      <c r="EE523" s="50"/>
      <c r="EF523" s="50"/>
      <c r="EG523" s="50"/>
      <c r="EH523" s="50"/>
      <c r="EI523" s="50"/>
      <c r="EJ523" s="50"/>
      <c r="EK523" s="50"/>
      <c r="EL523" s="50"/>
      <c r="EM523" s="50"/>
      <c r="EN523" s="50"/>
      <c r="EO523" s="50"/>
      <c r="EP523" s="50"/>
      <c r="EQ523" s="50"/>
      <c r="ER523" s="48"/>
      <c r="ES523" s="50"/>
    </row>
    <row r="524" spans="1:149" x14ac:dyDescent="0.15">
      <c r="A524" s="44" t="s">
        <v>832</v>
      </c>
      <c r="B524" s="44" t="s">
        <v>356</v>
      </c>
      <c r="C524" s="44" t="s">
        <v>571</v>
      </c>
      <c r="D524">
        <v>0</v>
      </c>
      <c r="E524" s="50">
        <v>29451</v>
      </c>
      <c r="F524" s="50">
        <v>1207</v>
      </c>
      <c r="G524" s="50">
        <v>1297</v>
      </c>
      <c r="H524" s="50">
        <v>1358</v>
      </c>
      <c r="I524" s="50">
        <v>1613</v>
      </c>
      <c r="J524" s="50">
        <v>1670</v>
      </c>
      <c r="K524" s="50">
        <v>1594</v>
      </c>
      <c r="L524" s="50">
        <v>1497</v>
      </c>
      <c r="M524" s="50">
        <v>1643</v>
      </c>
      <c r="N524" s="50">
        <v>2065</v>
      </c>
      <c r="O524" s="50">
        <v>2638</v>
      </c>
      <c r="P524" s="50">
        <v>2216</v>
      </c>
      <c r="Q524" s="50">
        <v>1690</v>
      </c>
      <c r="R524" s="50">
        <v>1450</v>
      </c>
      <c r="S524" s="50">
        <v>1526</v>
      </c>
      <c r="T524" s="50">
        <v>1875</v>
      </c>
      <c r="U524" s="50">
        <v>1788</v>
      </c>
      <c r="V524" s="50">
        <v>1188</v>
      </c>
      <c r="W524" s="50">
        <v>678</v>
      </c>
      <c r="X524" s="50">
        <v>348</v>
      </c>
      <c r="Y524" s="50">
        <v>96</v>
      </c>
      <c r="Z524" s="50">
        <v>14</v>
      </c>
      <c r="AA524" s="50">
        <v>0</v>
      </c>
      <c r="AB524" s="50">
        <v>0</v>
      </c>
      <c r="AC524" s="50">
        <v>14</v>
      </c>
      <c r="AD524" s="50">
        <v>3862</v>
      </c>
      <c r="AE524" s="50">
        <v>18076</v>
      </c>
      <c r="AF524" s="50">
        <v>7513</v>
      </c>
      <c r="AG524" s="50">
        <v>13.1</v>
      </c>
      <c r="AH524" s="50">
        <v>61.4</v>
      </c>
      <c r="AI524" s="50">
        <v>25.5</v>
      </c>
      <c r="AJ524" s="48">
        <v>45.1</v>
      </c>
      <c r="AK524" s="50">
        <v>104</v>
      </c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50"/>
      <c r="BQ524" s="50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0"/>
      <c r="DA524" s="50"/>
      <c r="DB524" s="50"/>
      <c r="DC524" s="50"/>
      <c r="DD524" s="50"/>
      <c r="DE524" s="50"/>
      <c r="DF524" s="50"/>
      <c r="DG524" s="50"/>
      <c r="DH524" s="50"/>
      <c r="DI524" s="50"/>
      <c r="DJ524" s="50"/>
      <c r="DK524" s="50"/>
      <c r="DL524" s="50"/>
      <c r="DM524" s="50"/>
      <c r="DN524" s="50"/>
      <c r="DO524" s="50"/>
      <c r="DP524" s="50"/>
      <c r="DQ524" s="50"/>
      <c r="DR524" s="50"/>
      <c r="DS524" s="50"/>
      <c r="DT524" s="50"/>
      <c r="DU524" s="50"/>
      <c r="DV524" s="50"/>
      <c r="DW524" s="50"/>
      <c r="DX524" s="50"/>
      <c r="DY524" s="50"/>
      <c r="DZ524" s="50"/>
      <c r="EA524" s="50"/>
      <c r="EB524" s="50"/>
      <c r="EC524" s="50"/>
      <c r="ED524" s="50"/>
      <c r="EE524" s="50"/>
      <c r="EF524" s="50"/>
      <c r="EG524" s="50"/>
      <c r="EH524" s="50"/>
      <c r="EI524" s="50"/>
      <c r="EJ524" s="50"/>
      <c r="EK524" s="50"/>
      <c r="EL524" s="50"/>
      <c r="EM524" s="50"/>
      <c r="EN524" s="50"/>
      <c r="EO524" s="50"/>
      <c r="EP524" s="50"/>
      <c r="EQ524" s="50"/>
      <c r="ER524" s="48"/>
      <c r="ES524" s="50"/>
    </row>
    <row r="525" spans="1:149" x14ac:dyDescent="0.15">
      <c r="A525" s="44" t="s">
        <v>832</v>
      </c>
      <c r="B525" s="44" t="s">
        <v>356</v>
      </c>
      <c r="C525" s="44" t="s">
        <v>571</v>
      </c>
      <c r="D525">
        <v>1</v>
      </c>
      <c r="E525" s="50">
        <v>14153</v>
      </c>
      <c r="F525" s="50">
        <v>622</v>
      </c>
      <c r="G525" s="50">
        <v>694</v>
      </c>
      <c r="H525" s="50">
        <v>696</v>
      </c>
      <c r="I525" s="50">
        <v>831</v>
      </c>
      <c r="J525" s="50">
        <v>810</v>
      </c>
      <c r="K525" s="50">
        <v>782</v>
      </c>
      <c r="L525" s="50">
        <v>732</v>
      </c>
      <c r="M525" s="50">
        <v>806</v>
      </c>
      <c r="N525" s="50">
        <v>989</v>
      </c>
      <c r="O525" s="50">
        <v>1306</v>
      </c>
      <c r="P525" s="50">
        <v>1090</v>
      </c>
      <c r="Q525" s="50">
        <v>852</v>
      </c>
      <c r="R525" s="50">
        <v>723</v>
      </c>
      <c r="S525" s="50">
        <v>709</v>
      </c>
      <c r="T525" s="50">
        <v>835</v>
      </c>
      <c r="U525" s="50">
        <v>794</v>
      </c>
      <c r="V525" s="50">
        <v>526</v>
      </c>
      <c r="W525" s="50">
        <v>259</v>
      </c>
      <c r="X525" s="50">
        <v>81</v>
      </c>
      <c r="Y525" s="50">
        <v>15</v>
      </c>
      <c r="Z525" s="50">
        <v>1</v>
      </c>
      <c r="AA525" s="50">
        <v>0</v>
      </c>
      <c r="AB525" s="50">
        <v>0</v>
      </c>
      <c r="AC525" s="50">
        <v>1</v>
      </c>
      <c r="AD525" s="50">
        <v>2012</v>
      </c>
      <c r="AE525" s="50">
        <v>8921</v>
      </c>
      <c r="AF525" s="50">
        <v>3220</v>
      </c>
      <c r="AG525" s="50">
        <v>14.2</v>
      </c>
      <c r="AH525" s="50">
        <v>63</v>
      </c>
      <c r="AI525" s="50">
        <v>22.8</v>
      </c>
      <c r="AJ525" s="48">
        <v>43.6</v>
      </c>
      <c r="AK525" s="50">
        <v>0</v>
      </c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50"/>
      <c r="BQ525" s="50"/>
      <c r="BR525" s="50"/>
      <c r="BS525" s="50"/>
      <c r="BT525" s="50"/>
      <c r="BU525" s="50"/>
      <c r="BV525" s="50"/>
      <c r="BW525" s="50"/>
      <c r="BX525" s="50"/>
      <c r="BY525" s="50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  <c r="CM525" s="50"/>
      <c r="CN525" s="50"/>
      <c r="CO525" s="50"/>
      <c r="CP525" s="50"/>
      <c r="CQ525" s="50"/>
      <c r="CR525" s="50"/>
      <c r="CS525" s="50"/>
      <c r="CT525" s="50"/>
      <c r="CU525" s="50"/>
      <c r="CV525" s="50"/>
      <c r="CW525" s="50"/>
      <c r="CX525" s="50"/>
      <c r="CY525" s="50"/>
      <c r="CZ525" s="50"/>
      <c r="DA525" s="50"/>
      <c r="DB525" s="50"/>
      <c r="DC525" s="50"/>
      <c r="DD525" s="50"/>
      <c r="DE525" s="50"/>
      <c r="DF525" s="50"/>
      <c r="DG525" s="50"/>
      <c r="DH525" s="50"/>
      <c r="DI525" s="50"/>
      <c r="DJ525" s="50"/>
      <c r="DK525" s="50"/>
      <c r="DL525" s="50"/>
      <c r="DM525" s="50"/>
      <c r="DN525" s="50"/>
      <c r="DO525" s="50"/>
      <c r="DP525" s="50"/>
      <c r="DQ525" s="50"/>
      <c r="DR525" s="50"/>
      <c r="DS525" s="50"/>
      <c r="DT525" s="50"/>
      <c r="DU525" s="50"/>
      <c r="DV525" s="50"/>
      <c r="DW525" s="50"/>
      <c r="DX525" s="50"/>
      <c r="DY525" s="50"/>
      <c r="DZ525" s="50"/>
      <c r="EA525" s="50"/>
      <c r="EB525" s="50"/>
      <c r="EC525" s="50"/>
      <c r="ED525" s="50"/>
      <c r="EE525" s="50"/>
      <c r="EF525" s="50"/>
      <c r="EG525" s="50"/>
      <c r="EH525" s="50"/>
      <c r="EI525" s="50"/>
      <c r="EJ525" s="50"/>
      <c r="EK525" s="50"/>
      <c r="EL525" s="50"/>
      <c r="EM525" s="50"/>
      <c r="EN525" s="50"/>
      <c r="EO525" s="50"/>
      <c r="EP525" s="50"/>
      <c r="EQ525" s="50"/>
      <c r="ER525" s="48"/>
      <c r="ES525" s="50"/>
    </row>
    <row r="526" spans="1:149" x14ac:dyDescent="0.15">
      <c r="A526" s="44" t="s">
        <v>832</v>
      </c>
      <c r="B526" s="44" t="s">
        <v>356</v>
      </c>
      <c r="C526" s="44" t="s">
        <v>571</v>
      </c>
      <c r="D526">
        <v>2</v>
      </c>
      <c r="E526" s="50">
        <v>15298</v>
      </c>
      <c r="F526" s="50">
        <v>585</v>
      </c>
      <c r="G526" s="50">
        <v>603</v>
      </c>
      <c r="H526" s="50">
        <v>662</v>
      </c>
      <c r="I526" s="50">
        <v>782</v>
      </c>
      <c r="J526" s="50">
        <v>860</v>
      </c>
      <c r="K526" s="50">
        <v>812</v>
      </c>
      <c r="L526" s="50">
        <v>765</v>
      </c>
      <c r="M526" s="50">
        <v>837</v>
      </c>
      <c r="N526" s="50">
        <v>1076</v>
      </c>
      <c r="O526" s="50">
        <v>1332</v>
      </c>
      <c r="P526" s="50">
        <v>1126</v>
      </c>
      <c r="Q526" s="50">
        <v>838</v>
      </c>
      <c r="R526" s="50">
        <v>727</v>
      </c>
      <c r="S526" s="50">
        <v>817</v>
      </c>
      <c r="T526" s="50">
        <v>1040</v>
      </c>
      <c r="U526" s="50">
        <v>994</v>
      </c>
      <c r="V526" s="50">
        <v>662</v>
      </c>
      <c r="W526" s="50">
        <v>419</v>
      </c>
      <c r="X526" s="50">
        <v>267</v>
      </c>
      <c r="Y526" s="50">
        <v>81</v>
      </c>
      <c r="Z526" s="50">
        <v>13</v>
      </c>
      <c r="AA526" s="50">
        <v>0</v>
      </c>
      <c r="AB526" s="50">
        <v>0</v>
      </c>
      <c r="AC526" s="50">
        <v>13</v>
      </c>
      <c r="AD526" s="50">
        <v>1850</v>
      </c>
      <c r="AE526" s="50">
        <v>9155</v>
      </c>
      <c r="AF526" s="50">
        <v>4293</v>
      </c>
      <c r="AG526" s="50">
        <v>12.1</v>
      </c>
      <c r="AH526" s="50">
        <v>59.8</v>
      </c>
      <c r="AI526" s="50">
        <v>28.1</v>
      </c>
      <c r="AJ526" s="48">
        <v>46.5</v>
      </c>
      <c r="AK526" s="50">
        <v>0</v>
      </c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50"/>
      <c r="BQ526" s="50"/>
      <c r="BR526" s="50"/>
      <c r="BS526" s="50"/>
      <c r="BT526" s="50"/>
      <c r="BU526" s="50"/>
      <c r="BV526" s="50"/>
      <c r="BW526" s="50"/>
      <c r="BX526" s="50"/>
      <c r="BY526" s="50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  <c r="CM526" s="50"/>
      <c r="CN526" s="50"/>
      <c r="CO526" s="50"/>
      <c r="CP526" s="50"/>
      <c r="CQ526" s="50"/>
      <c r="CR526" s="50"/>
      <c r="CS526" s="50"/>
      <c r="CT526" s="50"/>
      <c r="CU526" s="50"/>
      <c r="CV526" s="50"/>
      <c r="CW526" s="50"/>
      <c r="CX526" s="50"/>
      <c r="CY526" s="50"/>
      <c r="CZ526" s="50"/>
      <c r="DA526" s="50"/>
      <c r="DB526" s="50"/>
      <c r="DC526" s="50"/>
      <c r="DD526" s="50"/>
      <c r="DE526" s="50"/>
      <c r="DF526" s="50"/>
      <c r="DG526" s="50"/>
      <c r="DH526" s="50"/>
      <c r="DI526" s="50"/>
      <c r="DJ526" s="50"/>
      <c r="DK526" s="50"/>
      <c r="DL526" s="50"/>
      <c r="DM526" s="50"/>
      <c r="DN526" s="50"/>
      <c r="DO526" s="50"/>
      <c r="DP526" s="50"/>
      <c r="DQ526" s="50"/>
      <c r="DR526" s="50"/>
      <c r="DS526" s="50"/>
      <c r="DT526" s="50"/>
      <c r="DU526" s="50"/>
      <c r="DV526" s="50"/>
      <c r="DW526" s="50"/>
      <c r="DX526" s="50"/>
      <c r="DY526" s="50"/>
      <c r="DZ526" s="50"/>
      <c r="EA526" s="50"/>
      <c r="EB526" s="50"/>
      <c r="EC526" s="50"/>
      <c r="ED526" s="50"/>
      <c r="EE526" s="50"/>
      <c r="EF526" s="50"/>
      <c r="EG526" s="50"/>
      <c r="EH526" s="50"/>
      <c r="EI526" s="50"/>
      <c r="EJ526" s="50"/>
      <c r="EK526" s="50"/>
      <c r="EL526" s="50"/>
      <c r="EM526" s="50"/>
      <c r="EN526" s="50"/>
      <c r="EO526" s="50"/>
      <c r="EP526" s="50"/>
      <c r="EQ526" s="50"/>
      <c r="ER526" s="48"/>
      <c r="ES526" s="50"/>
    </row>
    <row r="527" spans="1:149" x14ac:dyDescent="0.15">
      <c r="A527" s="44" t="s">
        <v>357</v>
      </c>
      <c r="B527" s="44" t="s">
        <v>358</v>
      </c>
      <c r="C527" s="44" t="s">
        <v>572</v>
      </c>
      <c r="D527">
        <v>0</v>
      </c>
      <c r="E527" s="50">
        <v>50873</v>
      </c>
      <c r="F527" s="50">
        <v>1546</v>
      </c>
      <c r="G527" s="50">
        <v>1912</v>
      </c>
      <c r="H527" s="50">
        <v>2174</v>
      </c>
      <c r="I527" s="50">
        <v>2501</v>
      </c>
      <c r="J527" s="50">
        <v>2444</v>
      </c>
      <c r="K527" s="50">
        <v>1892</v>
      </c>
      <c r="L527" s="50">
        <v>2054</v>
      </c>
      <c r="M527" s="50">
        <v>2462</v>
      </c>
      <c r="N527" s="50">
        <v>3066</v>
      </c>
      <c r="O527" s="50">
        <v>3792</v>
      </c>
      <c r="P527" s="50">
        <v>3326</v>
      </c>
      <c r="Q527" s="50">
        <v>3121</v>
      </c>
      <c r="R527" s="50">
        <v>3393</v>
      </c>
      <c r="S527" s="50">
        <v>4362</v>
      </c>
      <c r="T527" s="50">
        <v>4799</v>
      </c>
      <c r="U527" s="50">
        <v>3720</v>
      </c>
      <c r="V527" s="50">
        <v>2194</v>
      </c>
      <c r="W527" s="50">
        <v>1312</v>
      </c>
      <c r="X527" s="50">
        <v>602</v>
      </c>
      <c r="Y527" s="50">
        <v>169</v>
      </c>
      <c r="Z527" s="50">
        <v>30</v>
      </c>
      <c r="AA527" s="50">
        <v>2</v>
      </c>
      <c r="AB527" s="50">
        <v>0</v>
      </c>
      <c r="AC527" s="50">
        <v>32</v>
      </c>
      <c r="AD527" s="50">
        <v>5632</v>
      </c>
      <c r="AE527" s="50">
        <v>28051</v>
      </c>
      <c r="AF527" s="50">
        <v>17190</v>
      </c>
      <c r="AG527" s="50">
        <v>11.1</v>
      </c>
      <c r="AH527" s="50">
        <v>55.1</v>
      </c>
      <c r="AI527" s="50">
        <v>33.799999999999997</v>
      </c>
      <c r="AJ527" s="48">
        <v>49.3</v>
      </c>
      <c r="AK527" s="50">
        <v>105</v>
      </c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50"/>
      <c r="BQ527" s="50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0"/>
      <c r="DA527" s="50"/>
      <c r="DB527" s="50"/>
      <c r="DC527" s="50"/>
      <c r="DD527" s="50"/>
      <c r="DE527" s="50"/>
      <c r="DF527" s="50"/>
      <c r="DG527" s="50"/>
      <c r="DH527" s="50"/>
      <c r="DI527" s="50"/>
      <c r="DJ527" s="50"/>
      <c r="DK527" s="50"/>
      <c r="DL527" s="50"/>
      <c r="DM527" s="50"/>
      <c r="DN527" s="50"/>
      <c r="DO527" s="50"/>
      <c r="DP527" s="50"/>
      <c r="DQ527" s="50"/>
      <c r="DR527" s="50"/>
      <c r="DS527" s="50"/>
      <c r="DT527" s="50"/>
      <c r="DU527" s="50"/>
      <c r="DV527" s="50"/>
      <c r="DW527" s="50"/>
      <c r="DX527" s="50"/>
      <c r="DY527" s="50"/>
      <c r="DZ527" s="50"/>
      <c r="EA527" s="50"/>
      <c r="EB527" s="50"/>
      <c r="EC527" s="50"/>
      <c r="ED527" s="50"/>
      <c r="EE527" s="50"/>
      <c r="EF527" s="50"/>
      <c r="EG527" s="50"/>
      <c r="EH527" s="50"/>
      <c r="EI527" s="50"/>
      <c r="EJ527" s="50"/>
      <c r="EK527" s="50"/>
      <c r="EL527" s="50"/>
      <c r="EM527" s="50"/>
      <c r="EN527" s="50"/>
      <c r="EO527" s="50"/>
      <c r="EP527" s="50"/>
      <c r="EQ527" s="50"/>
      <c r="ER527" s="48"/>
      <c r="ES527" s="50"/>
    </row>
    <row r="528" spans="1:149" x14ac:dyDescent="0.15">
      <c r="A528" s="44" t="s">
        <v>357</v>
      </c>
      <c r="B528" s="44" t="s">
        <v>358</v>
      </c>
      <c r="C528" s="44" t="s">
        <v>572</v>
      </c>
      <c r="D528">
        <v>1</v>
      </c>
      <c r="E528" s="50">
        <v>24116</v>
      </c>
      <c r="F528" s="50">
        <v>808</v>
      </c>
      <c r="G528" s="50">
        <v>979</v>
      </c>
      <c r="H528" s="50">
        <v>1140</v>
      </c>
      <c r="I528" s="50">
        <v>1305</v>
      </c>
      <c r="J528" s="50">
        <v>1195</v>
      </c>
      <c r="K528" s="50">
        <v>907</v>
      </c>
      <c r="L528" s="50">
        <v>1035</v>
      </c>
      <c r="M528" s="50">
        <v>1180</v>
      </c>
      <c r="N528" s="50">
        <v>1515</v>
      </c>
      <c r="O528" s="50">
        <v>1802</v>
      </c>
      <c r="P528" s="50">
        <v>1566</v>
      </c>
      <c r="Q528" s="50">
        <v>1419</v>
      </c>
      <c r="R528" s="50">
        <v>1562</v>
      </c>
      <c r="S528" s="50">
        <v>1983</v>
      </c>
      <c r="T528" s="50">
        <v>2191</v>
      </c>
      <c r="U528" s="50">
        <v>1768</v>
      </c>
      <c r="V528" s="50">
        <v>1022</v>
      </c>
      <c r="W528" s="50">
        <v>525</v>
      </c>
      <c r="X528" s="50">
        <v>189</v>
      </c>
      <c r="Y528" s="50">
        <v>20</v>
      </c>
      <c r="Z528" s="50">
        <v>5</v>
      </c>
      <c r="AA528" s="50">
        <v>0</v>
      </c>
      <c r="AB528" s="50">
        <v>0</v>
      </c>
      <c r="AC528" s="50">
        <v>5</v>
      </c>
      <c r="AD528" s="50">
        <v>2927</v>
      </c>
      <c r="AE528" s="50">
        <v>13486</v>
      </c>
      <c r="AF528" s="50">
        <v>7703</v>
      </c>
      <c r="AG528" s="50">
        <v>12.1</v>
      </c>
      <c r="AH528" s="50">
        <v>55.9</v>
      </c>
      <c r="AI528" s="50">
        <v>31.9</v>
      </c>
      <c r="AJ528" s="48">
        <v>47.9</v>
      </c>
      <c r="AK528" s="50">
        <v>0</v>
      </c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50"/>
      <c r="BQ528" s="50"/>
      <c r="BR528" s="50"/>
      <c r="BS528" s="50"/>
      <c r="BT528" s="50"/>
      <c r="BU528" s="50"/>
      <c r="BV528" s="50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0"/>
      <c r="DA528" s="50"/>
      <c r="DB528" s="50"/>
      <c r="DC528" s="50"/>
      <c r="DD528" s="50"/>
      <c r="DE528" s="50"/>
      <c r="DF528" s="50"/>
      <c r="DG528" s="50"/>
      <c r="DH528" s="50"/>
      <c r="DI528" s="50"/>
      <c r="DJ528" s="50"/>
      <c r="DK528" s="50"/>
      <c r="DL528" s="50"/>
      <c r="DM528" s="50"/>
      <c r="DN528" s="50"/>
      <c r="DO528" s="50"/>
      <c r="DP528" s="50"/>
      <c r="DQ528" s="50"/>
      <c r="DR528" s="50"/>
      <c r="DS528" s="50"/>
      <c r="DT528" s="50"/>
      <c r="DU528" s="50"/>
      <c r="DV528" s="50"/>
      <c r="DW528" s="50"/>
      <c r="DX528" s="50"/>
      <c r="DY528" s="50"/>
      <c r="DZ528" s="50"/>
      <c r="EA528" s="50"/>
      <c r="EB528" s="50"/>
      <c r="EC528" s="50"/>
      <c r="ED528" s="50"/>
      <c r="EE528" s="50"/>
      <c r="EF528" s="50"/>
      <c r="EG528" s="50"/>
      <c r="EH528" s="50"/>
      <c r="EI528" s="50"/>
      <c r="EJ528" s="50"/>
      <c r="EK528" s="50"/>
      <c r="EL528" s="50"/>
      <c r="EM528" s="50"/>
      <c r="EN528" s="50"/>
      <c r="EO528" s="50"/>
      <c r="EP528" s="50"/>
      <c r="EQ528" s="50"/>
      <c r="ER528" s="48"/>
      <c r="ES528" s="50"/>
    </row>
    <row r="529" spans="1:149" x14ac:dyDescent="0.15">
      <c r="A529" s="44" t="s">
        <v>357</v>
      </c>
      <c r="B529" s="44" t="s">
        <v>358</v>
      </c>
      <c r="C529" s="44" t="s">
        <v>572</v>
      </c>
      <c r="D529">
        <v>2</v>
      </c>
      <c r="E529" s="50">
        <v>26757</v>
      </c>
      <c r="F529" s="50">
        <v>738</v>
      </c>
      <c r="G529" s="50">
        <v>933</v>
      </c>
      <c r="H529" s="50">
        <v>1034</v>
      </c>
      <c r="I529" s="50">
        <v>1196</v>
      </c>
      <c r="J529" s="50">
        <v>1249</v>
      </c>
      <c r="K529" s="50">
        <v>985</v>
      </c>
      <c r="L529" s="50">
        <v>1019</v>
      </c>
      <c r="M529" s="50">
        <v>1282</v>
      </c>
      <c r="N529" s="50">
        <v>1551</v>
      </c>
      <c r="O529" s="50">
        <v>1990</v>
      </c>
      <c r="P529" s="50">
        <v>1760</v>
      </c>
      <c r="Q529" s="50">
        <v>1702</v>
      </c>
      <c r="R529" s="50">
        <v>1831</v>
      </c>
      <c r="S529" s="50">
        <v>2379</v>
      </c>
      <c r="T529" s="50">
        <v>2608</v>
      </c>
      <c r="U529" s="50">
        <v>1952</v>
      </c>
      <c r="V529" s="50">
        <v>1172</v>
      </c>
      <c r="W529" s="50">
        <v>787</v>
      </c>
      <c r="X529" s="50">
        <v>413</v>
      </c>
      <c r="Y529" s="50">
        <v>149</v>
      </c>
      <c r="Z529" s="50">
        <v>25</v>
      </c>
      <c r="AA529" s="50">
        <v>2</v>
      </c>
      <c r="AB529" s="50">
        <v>0</v>
      </c>
      <c r="AC529" s="50">
        <v>27</v>
      </c>
      <c r="AD529" s="50">
        <v>2705</v>
      </c>
      <c r="AE529" s="50">
        <v>14565</v>
      </c>
      <c r="AF529" s="50">
        <v>9487</v>
      </c>
      <c r="AG529" s="50">
        <v>10.1</v>
      </c>
      <c r="AH529" s="50">
        <v>54.4</v>
      </c>
      <c r="AI529" s="50">
        <v>35.5</v>
      </c>
      <c r="AJ529" s="48">
        <v>50.5</v>
      </c>
      <c r="AK529" s="50">
        <v>0</v>
      </c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50"/>
      <c r="CX529" s="50"/>
      <c r="CY529" s="50"/>
      <c r="CZ529" s="50"/>
      <c r="DA529" s="50"/>
      <c r="DB529" s="50"/>
      <c r="DC529" s="50"/>
      <c r="DD529" s="50"/>
      <c r="DE529" s="50"/>
      <c r="DF529" s="50"/>
      <c r="DG529" s="50"/>
      <c r="DH529" s="50"/>
      <c r="DI529" s="50"/>
      <c r="DJ529" s="50"/>
      <c r="DK529" s="50"/>
      <c r="DL529" s="50"/>
      <c r="DM529" s="50"/>
      <c r="DN529" s="50"/>
      <c r="DO529" s="50"/>
      <c r="DP529" s="50"/>
      <c r="DQ529" s="50"/>
      <c r="DR529" s="50"/>
      <c r="DS529" s="50"/>
      <c r="DT529" s="50"/>
      <c r="DU529" s="50"/>
      <c r="DV529" s="50"/>
      <c r="DW529" s="50"/>
      <c r="DX529" s="50"/>
      <c r="DY529" s="50"/>
      <c r="DZ529" s="50"/>
      <c r="EA529" s="50"/>
      <c r="EB529" s="50"/>
      <c r="EC529" s="50"/>
      <c r="ED529" s="50"/>
      <c r="EE529" s="50"/>
      <c r="EF529" s="50"/>
      <c r="EG529" s="50"/>
      <c r="EH529" s="50"/>
      <c r="EI529" s="50"/>
      <c r="EJ529" s="50"/>
      <c r="EK529" s="50"/>
      <c r="EL529" s="50"/>
      <c r="EM529" s="50"/>
      <c r="EN529" s="50"/>
      <c r="EO529" s="50"/>
      <c r="EP529" s="50"/>
      <c r="EQ529" s="50"/>
      <c r="ER529" s="48"/>
      <c r="ES529" s="50"/>
    </row>
    <row r="530" spans="1:149" x14ac:dyDescent="0.15">
      <c r="A530" s="44" t="s">
        <v>833</v>
      </c>
      <c r="B530" s="44" t="s">
        <v>359</v>
      </c>
      <c r="C530" s="44" t="s">
        <v>573</v>
      </c>
      <c r="D530">
        <v>0</v>
      </c>
      <c r="E530" s="50">
        <v>31350</v>
      </c>
      <c r="F530" s="50">
        <v>962</v>
      </c>
      <c r="G530" s="50">
        <v>1217</v>
      </c>
      <c r="H530" s="50">
        <v>1446</v>
      </c>
      <c r="I530" s="50">
        <v>1669</v>
      </c>
      <c r="J530" s="50">
        <v>1679</v>
      </c>
      <c r="K530" s="50">
        <v>1274</v>
      </c>
      <c r="L530" s="50">
        <v>1250</v>
      </c>
      <c r="M530" s="50">
        <v>1544</v>
      </c>
      <c r="N530" s="50">
        <v>1953</v>
      </c>
      <c r="O530" s="50">
        <v>2499</v>
      </c>
      <c r="P530" s="50">
        <v>2182</v>
      </c>
      <c r="Q530" s="50">
        <v>1974</v>
      </c>
      <c r="R530" s="50">
        <v>2083</v>
      </c>
      <c r="S530" s="50">
        <v>2534</v>
      </c>
      <c r="T530" s="50">
        <v>2696</v>
      </c>
      <c r="U530" s="50">
        <v>2102</v>
      </c>
      <c r="V530" s="50">
        <v>1173</v>
      </c>
      <c r="W530" s="50">
        <v>699</v>
      </c>
      <c r="X530" s="50">
        <v>307</v>
      </c>
      <c r="Y530" s="50">
        <v>89</v>
      </c>
      <c r="Z530" s="50">
        <v>16</v>
      </c>
      <c r="AA530" s="50">
        <v>2</v>
      </c>
      <c r="AB530" s="50">
        <v>0</v>
      </c>
      <c r="AC530" s="50">
        <v>18</v>
      </c>
      <c r="AD530" s="50">
        <v>3625</v>
      </c>
      <c r="AE530" s="50">
        <v>18107</v>
      </c>
      <c r="AF530" s="50">
        <v>9618</v>
      </c>
      <c r="AG530" s="50">
        <v>11.6</v>
      </c>
      <c r="AH530" s="50">
        <v>57.8</v>
      </c>
      <c r="AI530" s="50">
        <v>30.7</v>
      </c>
      <c r="AJ530" s="48">
        <v>47.9</v>
      </c>
      <c r="AK530" s="50">
        <v>105</v>
      </c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50"/>
      <c r="BQ530" s="50"/>
      <c r="BR530" s="50"/>
      <c r="BS530" s="50"/>
      <c r="BT530" s="50"/>
      <c r="BU530" s="50"/>
      <c r="BV530" s="50"/>
      <c r="BW530" s="50"/>
      <c r="BX530" s="50"/>
      <c r="BY530" s="50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0"/>
      <c r="CZ530" s="50"/>
      <c r="DA530" s="50"/>
      <c r="DB530" s="50"/>
      <c r="DC530" s="50"/>
      <c r="DD530" s="50"/>
      <c r="DE530" s="50"/>
      <c r="DF530" s="50"/>
      <c r="DG530" s="50"/>
      <c r="DH530" s="50"/>
      <c r="DI530" s="50"/>
      <c r="DJ530" s="50"/>
      <c r="DK530" s="50"/>
      <c r="DL530" s="50"/>
      <c r="DM530" s="50"/>
      <c r="DN530" s="50"/>
      <c r="DO530" s="50"/>
      <c r="DP530" s="50"/>
      <c r="DQ530" s="50"/>
      <c r="DR530" s="50"/>
      <c r="DS530" s="50"/>
      <c r="DT530" s="50"/>
      <c r="DU530" s="50"/>
      <c r="DV530" s="50"/>
      <c r="DW530" s="50"/>
      <c r="DX530" s="50"/>
      <c r="DY530" s="50"/>
      <c r="DZ530" s="50"/>
      <c r="EA530" s="50"/>
      <c r="EB530" s="50"/>
      <c r="EC530" s="50"/>
      <c r="ED530" s="50"/>
      <c r="EE530" s="50"/>
      <c r="EF530" s="50"/>
      <c r="EG530" s="50"/>
      <c r="EH530" s="50"/>
      <c r="EI530" s="50"/>
      <c r="EJ530" s="50"/>
      <c r="EK530" s="50"/>
      <c r="EL530" s="50"/>
      <c r="EM530" s="50"/>
      <c r="EN530" s="50"/>
      <c r="EO530" s="50"/>
      <c r="EP530" s="50"/>
      <c r="EQ530" s="50"/>
      <c r="ER530" s="48"/>
      <c r="ES530" s="50"/>
    </row>
    <row r="531" spans="1:149" x14ac:dyDescent="0.15">
      <c r="A531" s="44" t="s">
        <v>833</v>
      </c>
      <c r="B531" s="44" t="s">
        <v>359</v>
      </c>
      <c r="C531" s="44" t="s">
        <v>573</v>
      </c>
      <c r="D531">
        <v>1</v>
      </c>
      <c r="E531" s="50">
        <v>15007</v>
      </c>
      <c r="F531" s="50">
        <v>510</v>
      </c>
      <c r="G531" s="50">
        <v>624</v>
      </c>
      <c r="H531" s="50">
        <v>779</v>
      </c>
      <c r="I531" s="50">
        <v>877</v>
      </c>
      <c r="J531" s="50">
        <v>828</v>
      </c>
      <c r="K531" s="50">
        <v>605</v>
      </c>
      <c r="L531" s="50">
        <v>628</v>
      </c>
      <c r="M531" s="50">
        <v>738</v>
      </c>
      <c r="N531" s="50">
        <v>962</v>
      </c>
      <c r="O531" s="50">
        <v>1185</v>
      </c>
      <c r="P531" s="50">
        <v>1031</v>
      </c>
      <c r="Q531" s="50">
        <v>900</v>
      </c>
      <c r="R531" s="50">
        <v>988</v>
      </c>
      <c r="S531" s="50">
        <v>1147</v>
      </c>
      <c r="T531" s="50">
        <v>1236</v>
      </c>
      <c r="U531" s="50">
        <v>1014</v>
      </c>
      <c r="V531" s="50">
        <v>566</v>
      </c>
      <c r="W531" s="50">
        <v>279</v>
      </c>
      <c r="X531" s="50">
        <v>101</v>
      </c>
      <c r="Y531" s="50">
        <v>7</v>
      </c>
      <c r="Z531" s="50">
        <v>2</v>
      </c>
      <c r="AA531" s="50">
        <v>0</v>
      </c>
      <c r="AB531" s="50">
        <v>0</v>
      </c>
      <c r="AC531" s="50">
        <v>2</v>
      </c>
      <c r="AD531" s="50">
        <v>1913</v>
      </c>
      <c r="AE531" s="50">
        <v>8742</v>
      </c>
      <c r="AF531" s="50">
        <v>4352</v>
      </c>
      <c r="AG531" s="50">
        <v>12.7</v>
      </c>
      <c r="AH531" s="50">
        <v>58.3</v>
      </c>
      <c r="AI531" s="50">
        <v>29</v>
      </c>
      <c r="AJ531" s="48">
        <v>46.6</v>
      </c>
      <c r="AK531" s="50">
        <v>0</v>
      </c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50"/>
      <c r="BQ531" s="50"/>
      <c r="BR531" s="50"/>
      <c r="BS531" s="50"/>
      <c r="BT531" s="50"/>
      <c r="BU531" s="50"/>
      <c r="BV531" s="50"/>
      <c r="BW531" s="50"/>
      <c r="BX531" s="50"/>
      <c r="BY531" s="50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0"/>
      <c r="CZ531" s="50"/>
      <c r="DA531" s="50"/>
      <c r="DB531" s="50"/>
      <c r="DC531" s="50"/>
      <c r="DD531" s="50"/>
      <c r="DE531" s="50"/>
      <c r="DF531" s="50"/>
      <c r="DG531" s="50"/>
      <c r="DH531" s="50"/>
      <c r="DI531" s="50"/>
      <c r="DJ531" s="50"/>
      <c r="DK531" s="50"/>
      <c r="DL531" s="50"/>
      <c r="DM531" s="50"/>
      <c r="DN531" s="50"/>
      <c r="DO531" s="50"/>
      <c r="DP531" s="50"/>
      <c r="DQ531" s="50"/>
      <c r="DR531" s="50"/>
      <c r="DS531" s="50"/>
      <c r="DT531" s="50"/>
      <c r="DU531" s="50"/>
      <c r="DV531" s="50"/>
      <c r="DW531" s="50"/>
      <c r="DX531" s="50"/>
      <c r="DY531" s="50"/>
      <c r="DZ531" s="50"/>
      <c r="EA531" s="50"/>
      <c r="EB531" s="50"/>
      <c r="EC531" s="50"/>
      <c r="ED531" s="50"/>
      <c r="EE531" s="50"/>
      <c r="EF531" s="50"/>
      <c r="EG531" s="50"/>
      <c r="EH531" s="50"/>
      <c r="EI531" s="50"/>
      <c r="EJ531" s="50"/>
      <c r="EK531" s="50"/>
      <c r="EL531" s="50"/>
      <c r="EM531" s="50"/>
      <c r="EN531" s="50"/>
      <c r="EO531" s="50"/>
      <c r="EP531" s="50"/>
      <c r="EQ531" s="50"/>
      <c r="ER531" s="48"/>
      <c r="ES531" s="50"/>
    </row>
    <row r="532" spans="1:149" x14ac:dyDescent="0.15">
      <c r="A532" s="44" t="s">
        <v>833</v>
      </c>
      <c r="B532" s="44" t="s">
        <v>359</v>
      </c>
      <c r="C532" s="44" t="s">
        <v>573</v>
      </c>
      <c r="D532">
        <v>2</v>
      </c>
      <c r="E532" s="50">
        <v>16343</v>
      </c>
      <c r="F532" s="50">
        <v>452</v>
      </c>
      <c r="G532" s="50">
        <v>593</v>
      </c>
      <c r="H532" s="50">
        <v>667</v>
      </c>
      <c r="I532" s="50">
        <v>792</v>
      </c>
      <c r="J532" s="50">
        <v>851</v>
      </c>
      <c r="K532" s="50">
        <v>669</v>
      </c>
      <c r="L532" s="50">
        <v>622</v>
      </c>
      <c r="M532" s="50">
        <v>806</v>
      </c>
      <c r="N532" s="50">
        <v>991</v>
      </c>
      <c r="O532" s="50">
        <v>1314</v>
      </c>
      <c r="P532" s="50">
        <v>1151</v>
      </c>
      <c r="Q532" s="50">
        <v>1074</v>
      </c>
      <c r="R532" s="50">
        <v>1095</v>
      </c>
      <c r="S532" s="50">
        <v>1387</v>
      </c>
      <c r="T532" s="50">
        <v>1460</v>
      </c>
      <c r="U532" s="50">
        <v>1088</v>
      </c>
      <c r="V532" s="50">
        <v>607</v>
      </c>
      <c r="W532" s="50">
        <v>420</v>
      </c>
      <c r="X532" s="50">
        <v>206</v>
      </c>
      <c r="Y532" s="50">
        <v>82</v>
      </c>
      <c r="Z532" s="50">
        <v>14</v>
      </c>
      <c r="AA532" s="50">
        <v>2</v>
      </c>
      <c r="AB532" s="50">
        <v>0</v>
      </c>
      <c r="AC532" s="50">
        <v>16</v>
      </c>
      <c r="AD532" s="50">
        <v>1712</v>
      </c>
      <c r="AE532" s="50">
        <v>9365</v>
      </c>
      <c r="AF532" s="50">
        <v>5266</v>
      </c>
      <c r="AG532" s="50">
        <v>10.5</v>
      </c>
      <c r="AH532" s="50">
        <v>57.3</v>
      </c>
      <c r="AI532" s="50">
        <v>32.200000000000003</v>
      </c>
      <c r="AJ532" s="48">
        <v>49</v>
      </c>
      <c r="AK532" s="50">
        <v>0</v>
      </c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50"/>
      <c r="BQ532" s="50"/>
      <c r="BR532" s="50"/>
      <c r="BS532" s="50"/>
      <c r="BT532" s="50"/>
      <c r="BU532" s="50"/>
      <c r="BV532" s="50"/>
      <c r="BW532" s="50"/>
      <c r="BX532" s="50"/>
      <c r="BY532" s="50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0"/>
      <c r="CZ532" s="50"/>
      <c r="DA532" s="50"/>
      <c r="DB532" s="50"/>
      <c r="DC532" s="50"/>
      <c r="DD532" s="50"/>
      <c r="DE532" s="50"/>
      <c r="DF532" s="50"/>
      <c r="DG532" s="50"/>
      <c r="DH532" s="50"/>
      <c r="DI532" s="50"/>
      <c r="DJ532" s="50"/>
      <c r="DK532" s="50"/>
      <c r="DL532" s="50"/>
      <c r="DM532" s="50"/>
      <c r="DN532" s="50"/>
      <c r="DO532" s="50"/>
      <c r="DP532" s="50"/>
      <c r="DQ532" s="50"/>
      <c r="DR532" s="50"/>
      <c r="DS532" s="50"/>
      <c r="DT532" s="50"/>
      <c r="DU532" s="50"/>
      <c r="DV532" s="50"/>
      <c r="DW532" s="50"/>
      <c r="DX532" s="50"/>
      <c r="DY532" s="50"/>
      <c r="DZ532" s="50"/>
      <c r="EA532" s="50"/>
      <c r="EB532" s="50"/>
      <c r="EC532" s="50"/>
      <c r="ED532" s="50"/>
      <c r="EE532" s="50"/>
      <c r="EF532" s="50"/>
      <c r="EG532" s="50"/>
      <c r="EH532" s="50"/>
      <c r="EI532" s="50"/>
      <c r="EJ532" s="50"/>
      <c r="EK532" s="50"/>
      <c r="EL532" s="50"/>
      <c r="EM532" s="50"/>
      <c r="EN532" s="50"/>
      <c r="EO532" s="50"/>
      <c r="EP532" s="50"/>
      <c r="EQ532" s="50"/>
      <c r="ER532" s="48"/>
      <c r="ES532" s="50"/>
    </row>
    <row r="533" spans="1:149" x14ac:dyDescent="0.15">
      <c r="A533" s="44" t="s">
        <v>834</v>
      </c>
      <c r="B533" s="44" t="s">
        <v>360</v>
      </c>
      <c r="C533" s="44" t="s">
        <v>574</v>
      </c>
      <c r="D533">
        <v>0</v>
      </c>
      <c r="E533" s="50">
        <v>19523</v>
      </c>
      <c r="F533" s="50">
        <v>584</v>
      </c>
      <c r="G533" s="50">
        <v>695</v>
      </c>
      <c r="H533" s="50">
        <v>728</v>
      </c>
      <c r="I533" s="50">
        <v>832</v>
      </c>
      <c r="J533" s="50">
        <v>765</v>
      </c>
      <c r="K533" s="50">
        <v>618</v>
      </c>
      <c r="L533" s="50">
        <v>804</v>
      </c>
      <c r="M533" s="50">
        <v>918</v>
      </c>
      <c r="N533" s="50">
        <v>1113</v>
      </c>
      <c r="O533" s="50">
        <v>1293</v>
      </c>
      <c r="P533" s="50">
        <v>1144</v>
      </c>
      <c r="Q533" s="50">
        <v>1147</v>
      </c>
      <c r="R533" s="50">
        <v>1310</v>
      </c>
      <c r="S533" s="50">
        <v>1828</v>
      </c>
      <c r="T533" s="50">
        <v>2103</v>
      </c>
      <c r="U533" s="50">
        <v>1618</v>
      </c>
      <c r="V533" s="50">
        <v>1021</v>
      </c>
      <c r="W533" s="50">
        <v>613</v>
      </c>
      <c r="X533" s="50">
        <v>295</v>
      </c>
      <c r="Y533" s="50">
        <v>80</v>
      </c>
      <c r="Z533" s="50">
        <v>14</v>
      </c>
      <c r="AA533" s="50">
        <v>0</v>
      </c>
      <c r="AB533" s="50">
        <v>0</v>
      </c>
      <c r="AC533" s="50">
        <v>14</v>
      </c>
      <c r="AD533" s="50">
        <v>2007</v>
      </c>
      <c r="AE533" s="50">
        <v>9944</v>
      </c>
      <c r="AF533" s="50">
        <v>7572</v>
      </c>
      <c r="AG533" s="50">
        <v>10.3</v>
      </c>
      <c r="AH533" s="50">
        <v>50.9</v>
      </c>
      <c r="AI533" s="50">
        <v>38.799999999999997</v>
      </c>
      <c r="AJ533" s="48">
        <v>51.6</v>
      </c>
      <c r="AK533" s="50">
        <v>103</v>
      </c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50"/>
      <c r="BQ533" s="50"/>
      <c r="BR533" s="50"/>
      <c r="BS533" s="50"/>
      <c r="BT533" s="50"/>
      <c r="BU533" s="50"/>
      <c r="BV533" s="50"/>
      <c r="BW533" s="50"/>
      <c r="BX533" s="50"/>
      <c r="BY533" s="50"/>
      <c r="BZ533" s="50"/>
      <c r="CA533" s="50"/>
      <c r="CB533" s="50"/>
      <c r="CC533" s="50"/>
      <c r="CD533" s="50"/>
      <c r="CE533" s="50"/>
      <c r="CF533" s="50"/>
      <c r="CG533" s="50"/>
      <c r="CH533" s="50"/>
      <c r="CI533" s="50"/>
      <c r="CJ533" s="50"/>
      <c r="CK533" s="50"/>
      <c r="CL533" s="50"/>
      <c r="CM533" s="50"/>
      <c r="CN533" s="50"/>
      <c r="CO533" s="50"/>
      <c r="CP533" s="50"/>
      <c r="CQ533" s="50"/>
      <c r="CR533" s="50"/>
      <c r="CS533" s="50"/>
      <c r="CT533" s="50"/>
      <c r="CU533" s="50"/>
      <c r="CV533" s="50"/>
      <c r="CW533" s="50"/>
      <c r="CX533" s="50"/>
      <c r="CY533" s="50"/>
      <c r="CZ533" s="50"/>
      <c r="DA533" s="50"/>
      <c r="DB533" s="50"/>
      <c r="DC533" s="50"/>
      <c r="DD533" s="50"/>
      <c r="DE533" s="50"/>
      <c r="DF533" s="50"/>
      <c r="DG533" s="50"/>
      <c r="DH533" s="50"/>
      <c r="DI533" s="50"/>
      <c r="DJ533" s="50"/>
      <c r="DK533" s="50"/>
      <c r="DL533" s="50"/>
      <c r="DM533" s="50"/>
      <c r="DN533" s="50"/>
      <c r="DO533" s="50"/>
      <c r="DP533" s="50"/>
      <c r="DQ533" s="50"/>
      <c r="DR533" s="50"/>
      <c r="DS533" s="50"/>
      <c r="DT533" s="50"/>
      <c r="DU533" s="50"/>
      <c r="DV533" s="50"/>
      <c r="DW533" s="50"/>
      <c r="DX533" s="50"/>
      <c r="DY533" s="50"/>
      <c r="DZ533" s="50"/>
      <c r="EA533" s="50"/>
      <c r="EB533" s="50"/>
      <c r="EC533" s="50"/>
      <c r="ED533" s="50"/>
      <c r="EE533" s="50"/>
      <c r="EF533" s="50"/>
      <c r="EG533" s="50"/>
      <c r="EH533" s="50"/>
      <c r="EI533" s="50"/>
      <c r="EJ533" s="50"/>
      <c r="EK533" s="50"/>
      <c r="EL533" s="50"/>
      <c r="EM533" s="50"/>
      <c r="EN533" s="50"/>
      <c r="EO533" s="50"/>
      <c r="EP533" s="50"/>
      <c r="EQ533" s="50"/>
      <c r="ER533" s="48"/>
      <c r="ES533" s="50"/>
    </row>
    <row r="534" spans="1:149" x14ac:dyDescent="0.15">
      <c r="A534" s="44" t="s">
        <v>834</v>
      </c>
      <c r="B534" s="44" t="s">
        <v>360</v>
      </c>
      <c r="C534" s="44" t="s">
        <v>574</v>
      </c>
      <c r="D534">
        <v>1</v>
      </c>
      <c r="E534" s="50">
        <v>9109</v>
      </c>
      <c r="F534" s="50">
        <v>298</v>
      </c>
      <c r="G534" s="50">
        <v>355</v>
      </c>
      <c r="H534" s="50">
        <v>361</v>
      </c>
      <c r="I534" s="50">
        <v>428</v>
      </c>
      <c r="J534" s="50">
        <v>367</v>
      </c>
      <c r="K534" s="50">
        <v>302</v>
      </c>
      <c r="L534" s="50">
        <v>407</v>
      </c>
      <c r="M534" s="50">
        <v>442</v>
      </c>
      <c r="N534" s="50">
        <v>553</v>
      </c>
      <c r="O534" s="50">
        <v>617</v>
      </c>
      <c r="P534" s="50">
        <v>535</v>
      </c>
      <c r="Q534" s="50">
        <v>519</v>
      </c>
      <c r="R534" s="50">
        <v>574</v>
      </c>
      <c r="S534" s="50">
        <v>836</v>
      </c>
      <c r="T534" s="50">
        <v>955</v>
      </c>
      <c r="U534" s="50">
        <v>754</v>
      </c>
      <c r="V534" s="50">
        <v>456</v>
      </c>
      <c r="W534" s="50">
        <v>246</v>
      </c>
      <c r="X534" s="50">
        <v>88</v>
      </c>
      <c r="Y534" s="50">
        <v>13</v>
      </c>
      <c r="Z534" s="50">
        <v>3</v>
      </c>
      <c r="AA534" s="50">
        <v>0</v>
      </c>
      <c r="AB534" s="50">
        <v>0</v>
      </c>
      <c r="AC534" s="50">
        <v>3</v>
      </c>
      <c r="AD534" s="50">
        <v>1014</v>
      </c>
      <c r="AE534" s="50">
        <v>4744</v>
      </c>
      <c r="AF534" s="50">
        <v>3351</v>
      </c>
      <c r="AG534" s="50">
        <v>11.1</v>
      </c>
      <c r="AH534" s="50">
        <v>52.1</v>
      </c>
      <c r="AI534" s="50">
        <v>36.799999999999997</v>
      </c>
      <c r="AJ534" s="48">
        <v>50.1</v>
      </c>
      <c r="AK534" s="50">
        <v>0</v>
      </c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50"/>
      <c r="BQ534" s="50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  <c r="CM534" s="50"/>
      <c r="CN534" s="50"/>
      <c r="CO534" s="50"/>
      <c r="CP534" s="50"/>
      <c r="CQ534" s="50"/>
      <c r="CR534" s="50"/>
      <c r="CS534" s="50"/>
      <c r="CT534" s="50"/>
      <c r="CU534" s="50"/>
      <c r="CV534" s="50"/>
      <c r="CW534" s="50"/>
      <c r="CX534" s="50"/>
      <c r="CY534" s="50"/>
      <c r="CZ534" s="50"/>
      <c r="DA534" s="50"/>
      <c r="DB534" s="50"/>
      <c r="DC534" s="50"/>
      <c r="DD534" s="50"/>
      <c r="DE534" s="50"/>
      <c r="DF534" s="50"/>
      <c r="DG534" s="50"/>
      <c r="DH534" s="50"/>
      <c r="DI534" s="50"/>
      <c r="DJ534" s="50"/>
      <c r="DK534" s="50"/>
      <c r="DL534" s="50"/>
      <c r="DM534" s="50"/>
      <c r="DN534" s="50"/>
      <c r="DO534" s="50"/>
      <c r="DP534" s="50"/>
      <c r="DQ534" s="50"/>
      <c r="DR534" s="50"/>
      <c r="DS534" s="50"/>
      <c r="DT534" s="50"/>
      <c r="DU534" s="50"/>
      <c r="DV534" s="50"/>
      <c r="DW534" s="50"/>
      <c r="DX534" s="50"/>
      <c r="DY534" s="50"/>
      <c r="DZ534" s="50"/>
      <c r="EA534" s="50"/>
      <c r="EB534" s="50"/>
      <c r="EC534" s="50"/>
      <c r="ED534" s="50"/>
      <c r="EE534" s="50"/>
      <c r="EF534" s="50"/>
      <c r="EG534" s="50"/>
      <c r="EH534" s="50"/>
      <c r="EI534" s="50"/>
      <c r="EJ534" s="50"/>
      <c r="EK534" s="50"/>
      <c r="EL534" s="50"/>
      <c r="EM534" s="50"/>
      <c r="EN534" s="50"/>
      <c r="EO534" s="50"/>
      <c r="EP534" s="50"/>
      <c r="EQ534" s="50"/>
      <c r="ER534" s="48"/>
      <c r="ES534" s="50"/>
    </row>
    <row r="535" spans="1:149" x14ac:dyDescent="0.15">
      <c r="A535" s="44" t="s">
        <v>834</v>
      </c>
      <c r="B535" s="44" t="s">
        <v>360</v>
      </c>
      <c r="C535" s="44" t="s">
        <v>574</v>
      </c>
      <c r="D535">
        <v>2</v>
      </c>
      <c r="E535" s="50">
        <v>10414</v>
      </c>
      <c r="F535" s="50">
        <v>286</v>
      </c>
      <c r="G535" s="50">
        <v>340</v>
      </c>
      <c r="H535" s="50">
        <v>367</v>
      </c>
      <c r="I535" s="50">
        <v>404</v>
      </c>
      <c r="J535" s="50">
        <v>398</v>
      </c>
      <c r="K535" s="50">
        <v>316</v>
      </c>
      <c r="L535" s="50">
        <v>397</v>
      </c>
      <c r="M535" s="50">
        <v>476</v>
      </c>
      <c r="N535" s="50">
        <v>560</v>
      </c>
      <c r="O535" s="50">
        <v>676</v>
      </c>
      <c r="P535" s="50">
        <v>609</v>
      </c>
      <c r="Q535" s="50">
        <v>628</v>
      </c>
      <c r="R535" s="50">
        <v>736</v>
      </c>
      <c r="S535" s="50">
        <v>992</v>
      </c>
      <c r="T535" s="50">
        <v>1148</v>
      </c>
      <c r="U535" s="50">
        <v>864</v>
      </c>
      <c r="V535" s="50">
        <v>565</v>
      </c>
      <c r="W535" s="50">
        <v>367</v>
      </c>
      <c r="X535" s="50">
        <v>207</v>
      </c>
      <c r="Y535" s="50">
        <v>67</v>
      </c>
      <c r="Z535" s="50">
        <v>11</v>
      </c>
      <c r="AA535" s="50">
        <v>0</v>
      </c>
      <c r="AB535" s="50">
        <v>0</v>
      </c>
      <c r="AC535" s="50">
        <v>11</v>
      </c>
      <c r="AD535" s="50">
        <v>993</v>
      </c>
      <c r="AE535" s="50">
        <v>5200</v>
      </c>
      <c r="AF535" s="50">
        <v>4221</v>
      </c>
      <c r="AG535" s="50">
        <v>9.5</v>
      </c>
      <c r="AH535" s="50">
        <v>49.9</v>
      </c>
      <c r="AI535" s="50">
        <v>40.5</v>
      </c>
      <c r="AJ535" s="48">
        <v>52.9</v>
      </c>
      <c r="AK535" s="50">
        <v>0</v>
      </c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50"/>
      <c r="BQ535" s="50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  <c r="CM535" s="50"/>
      <c r="CN535" s="50"/>
      <c r="CO535" s="50"/>
      <c r="CP535" s="50"/>
      <c r="CQ535" s="50"/>
      <c r="CR535" s="50"/>
      <c r="CS535" s="50"/>
      <c r="CT535" s="50"/>
      <c r="CU535" s="50"/>
      <c r="CV535" s="50"/>
      <c r="CW535" s="50"/>
      <c r="CX535" s="50"/>
      <c r="CY535" s="50"/>
      <c r="CZ535" s="50"/>
      <c r="DA535" s="50"/>
      <c r="DB535" s="50"/>
      <c r="DC535" s="50"/>
      <c r="DD535" s="50"/>
      <c r="DE535" s="50"/>
      <c r="DF535" s="50"/>
      <c r="DG535" s="50"/>
      <c r="DH535" s="50"/>
      <c r="DI535" s="50"/>
      <c r="DJ535" s="50"/>
      <c r="DK535" s="50"/>
      <c r="DL535" s="50"/>
      <c r="DM535" s="50"/>
      <c r="DN535" s="50"/>
      <c r="DO535" s="50"/>
      <c r="DP535" s="50"/>
      <c r="DQ535" s="50"/>
      <c r="DR535" s="50"/>
      <c r="DS535" s="50"/>
      <c r="DT535" s="50"/>
      <c r="DU535" s="50"/>
      <c r="DV535" s="50"/>
      <c r="DW535" s="50"/>
      <c r="DX535" s="50"/>
      <c r="DY535" s="50"/>
      <c r="DZ535" s="50"/>
      <c r="EA535" s="50"/>
      <c r="EB535" s="50"/>
      <c r="EC535" s="50"/>
      <c r="ED535" s="50"/>
      <c r="EE535" s="50"/>
      <c r="EF535" s="50"/>
      <c r="EG535" s="50"/>
      <c r="EH535" s="50"/>
      <c r="EI535" s="50"/>
      <c r="EJ535" s="50"/>
      <c r="EK535" s="50"/>
      <c r="EL535" s="50"/>
      <c r="EM535" s="50"/>
      <c r="EN535" s="50"/>
      <c r="EO535" s="50"/>
      <c r="EP535" s="50"/>
      <c r="EQ535" s="50"/>
      <c r="ER535" s="48"/>
      <c r="ES535" s="50"/>
    </row>
    <row r="536" spans="1:149" x14ac:dyDescent="0.15">
      <c r="A536" s="44" t="s">
        <v>835</v>
      </c>
      <c r="B536" s="44" t="s">
        <v>361</v>
      </c>
      <c r="C536" s="44" t="s">
        <v>413</v>
      </c>
      <c r="D536">
        <v>0</v>
      </c>
      <c r="E536" s="50">
        <v>274815</v>
      </c>
      <c r="F536" s="50">
        <v>9843</v>
      </c>
      <c r="G536" s="50">
        <v>10457</v>
      </c>
      <c r="H536" s="50">
        <v>11527</v>
      </c>
      <c r="I536" s="50">
        <v>13189</v>
      </c>
      <c r="J536" s="50">
        <v>16022</v>
      </c>
      <c r="K536" s="50">
        <v>14695</v>
      </c>
      <c r="L536" s="50">
        <v>14559</v>
      </c>
      <c r="M536" s="50">
        <v>15980</v>
      </c>
      <c r="N536" s="50">
        <v>18981</v>
      </c>
      <c r="O536" s="50">
        <v>22412</v>
      </c>
      <c r="P536" s="50">
        <v>19327</v>
      </c>
      <c r="Q536" s="50">
        <v>16280</v>
      </c>
      <c r="R536" s="50">
        <v>14658</v>
      </c>
      <c r="S536" s="50">
        <v>18126</v>
      </c>
      <c r="T536" s="50">
        <v>20046</v>
      </c>
      <c r="U536" s="50">
        <v>16596</v>
      </c>
      <c r="V536" s="50">
        <v>11124</v>
      </c>
      <c r="W536" s="50">
        <v>6987</v>
      </c>
      <c r="X536" s="50">
        <v>3075</v>
      </c>
      <c r="Y536" s="50">
        <v>781</v>
      </c>
      <c r="Z536" s="50">
        <v>139</v>
      </c>
      <c r="AA536" s="50">
        <v>11</v>
      </c>
      <c r="AB536" s="50">
        <v>0</v>
      </c>
      <c r="AC536" s="50">
        <v>150</v>
      </c>
      <c r="AD536" s="50">
        <v>31827</v>
      </c>
      <c r="AE536" s="50">
        <v>166103</v>
      </c>
      <c r="AF536" s="50">
        <v>76885</v>
      </c>
      <c r="AG536" s="50">
        <v>11.6</v>
      </c>
      <c r="AH536" s="50">
        <v>60.4</v>
      </c>
      <c r="AI536" s="50">
        <v>28</v>
      </c>
      <c r="AJ536" s="48">
        <v>46.5</v>
      </c>
      <c r="AK536" s="50">
        <v>108</v>
      </c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50"/>
      <c r="BQ536" s="50"/>
      <c r="BR536" s="50"/>
      <c r="BS536" s="50"/>
      <c r="BT536" s="50"/>
      <c r="BU536" s="50"/>
      <c r="BV536" s="50"/>
      <c r="BW536" s="50"/>
      <c r="BX536" s="50"/>
      <c r="BY536" s="50"/>
      <c r="BZ536" s="50"/>
      <c r="CA536" s="50"/>
      <c r="CB536" s="50"/>
      <c r="CC536" s="50"/>
      <c r="CD536" s="50"/>
      <c r="CE536" s="50"/>
      <c r="CF536" s="50"/>
      <c r="CG536" s="50"/>
      <c r="CH536" s="50"/>
      <c r="CI536" s="50"/>
      <c r="CJ536" s="50"/>
      <c r="CK536" s="50"/>
      <c r="CL536" s="50"/>
      <c r="CM536" s="50"/>
      <c r="CN536" s="50"/>
      <c r="CO536" s="50"/>
      <c r="CP536" s="50"/>
      <c r="CQ536" s="50"/>
      <c r="CR536" s="50"/>
      <c r="CS536" s="50"/>
      <c r="CT536" s="50"/>
      <c r="CU536" s="50"/>
      <c r="CV536" s="50"/>
      <c r="CW536" s="50"/>
      <c r="CX536" s="50"/>
      <c r="CY536" s="50"/>
      <c r="CZ536" s="50"/>
      <c r="DA536" s="50"/>
      <c r="DB536" s="50"/>
      <c r="DC536" s="50"/>
      <c r="DD536" s="50"/>
      <c r="DE536" s="50"/>
      <c r="DF536" s="50"/>
      <c r="DG536" s="50"/>
      <c r="DH536" s="50"/>
      <c r="DI536" s="50"/>
      <c r="DJ536" s="50"/>
      <c r="DK536" s="50"/>
      <c r="DL536" s="50"/>
      <c r="DM536" s="50"/>
      <c r="DN536" s="50"/>
      <c r="DO536" s="50"/>
      <c r="DP536" s="50"/>
      <c r="DQ536" s="50"/>
      <c r="DR536" s="50"/>
      <c r="DS536" s="50"/>
      <c r="DT536" s="50"/>
      <c r="DU536" s="50"/>
      <c r="DV536" s="50"/>
      <c r="DW536" s="50"/>
      <c r="DX536" s="50"/>
      <c r="DY536" s="50"/>
      <c r="DZ536" s="50"/>
      <c r="EA536" s="50"/>
      <c r="EB536" s="50"/>
      <c r="EC536" s="50"/>
      <c r="ED536" s="50"/>
      <c r="EE536" s="50"/>
      <c r="EF536" s="50"/>
      <c r="EG536" s="50"/>
      <c r="EH536" s="50"/>
      <c r="EI536" s="50"/>
      <c r="EJ536" s="50"/>
      <c r="EK536" s="50"/>
      <c r="EL536" s="50"/>
      <c r="EM536" s="50"/>
      <c r="EN536" s="50"/>
      <c r="EO536" s="50"/>
      <c r="EP536" s="50"/>
      <c r="EQ536" s="50"/>
      <c r="ER536" s="48"/>
      <c r="ES536" s="50"/>
    </row>
    <row r="537" spans="1:149" x14ac:dyDescent="0.15">
      <c r="A537" s="44" t="s">
        <v>835</v>
      </c>
      <c r="B537" s="44" t="s">
        <v>361</v>
      </c>
      <c r="C537" s="44" t="s">
        <v>413</v>
      </c>
      <c r="D537">
        <v>1</v>
      </c>
      <c r="E537" s="50">
        <v>132521</v>
      </c>
      <c r="F537" s="50">
        <v>5103</v>
      </c>
      <c r="G537" s="50">
        <v>5380</v>
      </c>
      <c r="H537" s="50">
        <v>5814</v>
      </c>
      <c r="I537" s="50">
        <v>6825</v>
      </c>
      <c r="J537" s="50">
        <v>8307</v>
      </c>
      <c r="K537" s="50">
        <v>7431</v>
      </c>
      <c r="L537" s="50">
        <v>7322</v>
      </c>
      <c r="M537" s="50">
        <v>8156</v>
      </c>
      <c r="N537" s="50">
        <v>9482</v>
      </c>
      <c r="O537" s="50">
        <v>11190</v>
      </c>
      <c r="P537" s="50">
        <v>9666</v>
      </c>
      <c r="Q537" s="50">
        <v>7961</v>
      </c>
      <c r="R537" s="50">
        <v>7062</v>
      </c>
      <c r="S537" s="50">
        <v>8461</v>
      </c>
      <c r="T537" s="50">
        <v>9280</v>
      </c>
      <c r="U537" s="50">
        <v>7228</v>
      </c>
      <c r="V537" s="50">
        <v>4453</v>
      </c>
      <c r="W537" s="50">
        <v>2449</v>
      </c>
      <c r="X537" s="50">
        <v>814</v>
      </c>
      <c r="Y537" s="50">
        <v>119</v>
      </c>
      <c r="Z537" s="50">
        <v>18</v>
      </c>
      <c r="AA537" s="50">
        <v>0</v>
      </c>
      <c r="AB537" s="50">
        <v>0</v>
      </c>
      <c r="AC537" s="50">
        <v>18</v>
      </c>
      <c r="AD537" s="50">
        <v>16297</v>
      </c>
      <c r="AE537" s="50">
        <v>83402</v>
      </c>
      <c r="AF537" s="50">
        <v>32822</v>
      </c>
      <c r="AG537" s="50">
        <v>12.3</v>
      </c>
      <c r="AH537" s="50">
        <v>62.9</v>
      </c>
      <c r="AI537" s="50">
        <v>24.8</v>
      </c>
      <c r="AJ537" s="48">
        <v>44.7</v>
      </c>
      <c r="AK537" s="50">
        <v>0</v>
      </c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  <c r="CM537" s="50"/>
      <c r="CN537" s="50"/>
      <c r="CO537" s="50"/>
      <c r="CP537" s="50"/>
      <c r="CQ537" s="50"/>
      <c r="CR537" s="50"/>
      <c r="CS537" s="50"/>
      <c r="CT537" s="50"/>
      <c r="CU537" s="50"/>
      <c r="CV537" s="50"/>
      <c r="CW537" s="50"/>
      <c r="CX537" s="50"/>
      <c r="CY537" s="50"/>
      <c r="CZ537" s="50"/>
      <c r="DA537" s="50"/>
      <c r="DB537" s="50"/>
      <c r="DC537" s="50"/>
      <c r="DD537" s="50"/>
      <c r="DE537" s="50"/>
      <c r="DF537" s="50"/>
      <c r="DG537" s="50"/>
      <c r="DH537" s="50"/>
      <c r="DI537" s="50"/>
      <c r="DJ537" s="50"/>
      <c r="DK537" s="50"/>
      <c r="DL537" s="50"/>
      <c r="DM537" s="50"/>
      <c r="DN537" s="50"/>
      <c r="DO537" s="50"/>
      <c r="DP537" s="50"/>
      <c r="DQ537" s="50"/>
      <c r="DR537" s="50"/>
      <c r="DS537" s="50"/>
      <c r="DT537" s="50"/>
      <c r="DU537" s="50"/>
      <c r="DV537" s="50"/>
      <c r="DW537" s="50"/>
      <c r="DX537" s="50"/>
      <c r="DY537" s="50"/>
      <c r="DZ537" s="50"/>
      <c r="EA537" s="50"/>
      <c r="EB537" s="50"/>
      <c r="EC537" s="50"/>
      <c r="ED537" s="50"/>
      <c r="EE537" s="50"/>
      <c r="EF537" s="50"/>
      <c r="EG537" s="50"/>
      <c r="EH537" s="50"/>
      <c r="EI537" s="50"/>
      <c r="EJ537" s="50"/>
      <c r="EK537" s="50"/>
      <c r="EL537" s="50"/>
      <c r="EM537" s="50"/>
      <c r="EN537" s="50"/>
      <c r="EO537" s="50"/>
      <c r="EP537" s="50"/>
      <c r="EQ537" s="50"/>
      <c r="ER537" s="48"/>
      <c r="ES537" s="50"/>
    </row>
    <row r="538" spans="1:149" x14ac:dyDescent="0.15">
      <c r="A538" s="44" t="s">
        <v>835</v>
      </c>
      <c r="B538" s="44" t="s">
        <v>361</v>
      </c>
      <c r="C538" s="44" t="s">
        <v>413</v>
      </c>
      <c r="D538">
        <v>2</v>
      </c>
      <c r="E538" s="50">
        <v>142294</v>
      </c>
      <c r="F538" s="50">
        <v>4740</v>
      </c>
      <c r="G538" s="50">
        <v>5077</v>
      </c>
      <c r="H538" s="50">
        <v>5713</v>
      </c>
      <c r="I538" s="50">
        <v>6364</v>
      </c>
      <c r="J538" s="50">
        <v>7715</v>
      </c>
      <c r="K538" s="50">
        <v>7264</v>
      </c>
      <c r="L538" s="50">
        <v>7237</v>
      </c>
      <c r="M538" s="50">
        <v>7824</v>
      </c>
      <c r="N538" s="50">
        <v>9499</v>
      </c>
      <c r="O538" s="50">
        <v>11222</v>
      </c>
      <c r="P538" s="50">
        <v>9661</v>
      </c>
      <c r="Q538" s="50">
        <v>8319</v>
      </c>
      <c r="R538" s="50">
        <v>7596</v>
      </c>
      <c r="S538" s="50">
        <v>9665</v>
      </c>
      <c r="T538" s="50">
        <v>10766</v>
      </c>
      <c r="U538" s="50">
        <v>9368</v>
      </c>
      <c r="V538" s="50">
        <v>6671</v>
      </c>
      <c r="W538" s="50">
        <v>4538</v>
      </c>
      <c r="X538" s="50">
        <v>2261</v>
      </c>
      <c r="Y538" s="50">
        <v>662</v>
      </c>
      <c r="Z538" s="50">
        <v>121</v>
      </c>
      <c r="AA538" s="50">
        <v>11</v>
      </c>
      <c r="AB538" s="50">
        <v>0</v>
      </c>
      <c r="AC538" s="50">
        <v>132</v>
      </c>
      <c r="AD538" s="50">
        <v>15530</v>
      </c>
      <c r="AE538" s="50">
        <v>82701</v>
      </c>
      <c r="AF538" s="50">
        <v>44063</v>
      </c>
      <c r="AG538" s="50">
        <v>10.9</v>
      </c>
      <c r="AH538" s="50">
        <v>58.1</v>
      </c>
      <c r="AI538" s="50">
        <v>31</v>
      </c>
      <c r="AJ538" s="48">
        <v>48.1</v>
      </c>
      <c r="AK538" s="50">
        <v>0</v>
      </c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0"/>
      <c r="DA538" s="50"/>
      <c r="DB538" s="50"/>
      <c r="DC538" s="50"/>
      <c r="DD538" s="50"/>
      <c r="DE538" s="50"/>
      <c r="DF538" s="50"/>
      <c r="DG538" s="50"/>
      <c r="DH538" s="50"/>
      <c r="DI538" s="50"/>
      <c r="DJ538" s="50"/>
      <c r="DK538" s="50"/>
      <c r="DL538" s="50"/>
      <c r="DM538" s="50"/>
      <c r="DN538" s="50"/>
      <c r="DO538" s="50"/>
      <c r="DP538" s="50"/>
      <c r="DQ538" s="50"/>
      <c r="DR538" s="50"/>
      <c r="DS538" s="50"/>
      <c r="DT538" s="50"/>
      <c r="DU538" s="50"/>
      <c r="DV538" s="50"/>
      <c r="DW538" s="50"/>
      <c r="DX538" s="50"/>
      <c r="DY538" s="50"/>
      <c r="DZ538" s="50"/>
      <c r="EA538" s="50"/>
      <c r="EB538" s="50"/>
      <c r="EC538" s="50"/>
      <c r="ED538" s="50"/>
      <c r="EE538" s="50"/>
      <c r="EF538" s="50"/>
      <c r="EG538" s="50"/>
      <c r="EH538" s="50"/>
      <c r="EI538" s="50"/>
      <c r="EJ538" s="50"/>
      <c r="EK538" s="50"/>
      <c r="EL538" s="50"/>
      <c r="EM538" s="50"/>
      <c r="EN538" s="50"/>
      <c r="EO538" s="50"/>
      <c r="EP538" s="50"/>
      <c r="EQ538" s="50"/>
      <c r="ER538" s="48"/>
      <c r="ES538" s="50"/>
    </row>
    <row r="539" spans="1:149" x14ac:dyDescent="0.15">
      <c r="A539" s="44" t="s">
        <v>836</v>
      </c>
      <c r="B539" s="44" t="s">
        <v>362</v>
      </c>
      <c r="C539" s="44" t="s">
        <v>575</v>
      </c>
      <c r="D539">
        <v>0</v>
      </c>
      <c r="E539" s="50">
        <v>164161</v>
      </c>
      <c r="F539" s="50">
        <v>6166</v>
      </c>
      <c r="G539" s="50">
        <v>6475</v>
      </c>
      <c r="H539" s="50">
        <v>7123</v>
      </c>
      <c r="I539" s="50">
        <v>7786</v>
      </c>
      <c r="J539" s="50">
        <v>9308</v>
      </c>
      <c r="K539" s="50">
        <v>9228</v>
      </c>
      <c r="L539" s="50">
        <v>9166</v>
      </c>
      <c r="M539" s="50">
        <v>10039</v>
      </c>
      <c r="N539" s="50">
        <v>11861</v>
      </c>
      <c r="O539" s="50">
        <v>13809</v>
      </c>
      <c r="P539" s="50">
        <v>11835</v>
      </c>
      <c r="Q539" s="50">
        <v>9959</v>
      </c>
      <c r="R539" s="50">
        <v>8788</v>
      </c>
      <c r="S539" s="50">
        <v>10645</v>
      </c>
      <c r="T539" s="50">
        <v>11198</v>
      </c>
      <c r="U539" s="50">
        <v>8974</v>
      </c>
      <c r="V539" s="50">
        <v>5886</v>
      </c>
      <c r="W539" s="50">
        <v>3763</v>
      </c>
      <c r="X539" s="50">
        <v>1636</v>
      </c>
      <c r="Y539" s="50">
        <v>432</v>
      </c>
      <c r="Z539" s="50">
        <v>79</v>
      </c>
      <c r="AA539" s="50">
        <v>5</v>
      </c>
      <c r="AB539" s="50">
        <v>0</v>
      </c>
      <c r="AC539" s="50">
        <v>84</v>
      </c>
      <c r="AD539" s="50">
        <v>19764</v>
      </c>
      <c r="AE539" s="50">
        <v>101779</v>
      </c>
      <c r="AF539" s="50">
        <v>42618</v>
      </c>
      <c r="AG539" s="50">
        <v>12</v>
      </c>
      <c r="AH539" s="50">
        <v>62</v>
      </c>
      <c r="AI539" s="50">
        <v>26</v>
      </c>
      <c r="AJ539" s="48">
        <v>45.6</v>
      </c>
      <c r="AK539" s="50">
        <v>107</v>
      </c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  <c r="CM539" s="50"/>
      <c r="CN539" s="50"/>
      <c r="CO539" s="50"/>
      <c r="CP539" s="50"/>
      <c r="CQ539" s="50"/>
      <c r="CR539" s="50"/>
      <c r="CS539" s="50"/>
      <c r="CT539" s="50"/>
      <c r="CU539" s="50"/>
      <c r="CV539" s="50"/>
      <c r="CW539" s="50"/>
      <c r="CX539" s="50"/>
      <c r="CY539" s="50"/>
      <c r="CZ539" s="50"/>
      <c r="DA539" s="50"/>
      <c r="DB539" s="50"/>
      <c r="DC539" s="50"/>
      <c r="DD539" s="50"/>
      <c r="DE539" s="50"/>
      <c r="DF539" s="50"/>
      <c r="DG539" s="50"/>
      <c r="DH539" s="50"/>
      <c r="DI539" s="50"/>
      <c r="DJ539" s="50"/>
      <c r="DK539" s="50"/>
      <c r="DL539" s="50"/>
      <c r="DM539" s="50"/>
      <c r="DN539" s="50"/>
      <c r="DO539" s="50"/>
      <c r="DP539" s="50"/>
      <c r="DQ539" s="50"/>
      <c r="DR539" s="50"/>
      <c r="DS539" s="50"/>
      <c r="DT539" s="50"/>
      <c r="DU539" s="50"/>
      <c r="DV539" s="50"/>
      <c r="DW539" s="50"/>
      <c r="DX539" s="50"/>
      <c r="DY539" s="50"/>
      <c r="DZ539" s="50"/>
      <c r="EA539" s="50"/>
      <c r="EB539" s="50"/>
      <c r="EC539" s="50"/>
      <c r="ED539" s="50"/>
      <c r="EE539" s="50"/>
      <c r="EF539" s="50"/>
      <c r="EG539" s="50"/>
      <c r="EH539" s="50"/>
      <c r="EI539" s="50"/>
      <c r="EJ539" s="50"/>
      <c r="EK539" s="50"/>
      <c r="EL539" s="50"/>
      <c r="EM539" s="50"/>
      <c r="EN539" s="50"/>
      <c r="EO539" s="50"/>
      <c r="EP539" s="50"/>
      <c r="EQ539" s="50"/>
      <c r="ER539" s="48"/>
      <c r="ES539" s="50"/>
    </row>
    <row r="540" spans="1:149" x14ac:dyDescent="0.15">
      <c r="A540" s="44" t="s">
        <v>836</v>
      </c>
      <c r="B540" s="44" t="s">
        <v>362</v>
      </c>
      <c r="C540" s="44" t="s">
        <v>575</v>
      </c>
      <c r="D540">
        <v>1</v>
      </c>
      <c r="E540" s="50">
        <v>79958</v>
      </c>
      <c r="F540" s="50">
        <v>3148</v>
      </c>
      <c r="G540" s="50">
        <v>3327</v>
      </c>
      <c r="H540" s="50">
        <v>3581</v>
      </c>
      <c r="I540" s="50">
        <v>3976</v>
      </c>
      <c r="J540" s="50">
        <v>4891</v>
      </c>
      <c r="K540" s="50">
        <v>4733</v>
      </c>
      <c r="L540" s="50">
        <v>4632</v>
      </c>
      <c r="M540" s="50">
        <v>5138</v>
      </c>
      <c r="N540" s="50">
        <v>5968</v>
      </c>
      <c r="O540" s="50">
        <v>6997</v>
      </c>
      <c r="P540" s="50">
        <v>5980</v>
      </c>
      <c r="Q540" s="50">
        <v>4916</v>
      </c>
      <c r="R540" s="50">
        <v>4269</v>
      </c>
      <c r="S540" s="50">
        <v>4975</v>
      </c>
      <c r="T540" s="50">
        <v>5248</v>
      </c>
      <c r="U540" s="50">
        <v>4001</v>
      </c>
      <c r="V540" s="50">
        <v>2337</v>
      </c>
      <c r="W540" s="50">
        <v>1345</v>
      </c>
      <c r="X540" s="50">
        <v>422</v>
      </c>
      <c r="Y540" s="50">
        <v>65</v>
      </c>
      <c r="Z540" s="50">
        <v>9</v>
      </c>
      <c r="AA540" s="50">
        <v>0</v>
      </c>
      <c r="AB540" s="50">
        <v>0</v>
      </c>
      <c r="AC540" s="50">
        <v>9</v>
      </c>
      <c r="AD540" s="50">
        <v>10056</v>
      </c>
      <c r="AE540" s="50">
        <v>51500</v>
      </c>
      <c r="AF540" s="50">
        <v>18402</v>
      </c>
      <c r="AG540" s="50">
        <v>12.6</v>
      </c>
      <c r="AH540" s="50">
        <v>64.400000000000006</v>
      </c>
      <c r="AI540" s="50">
        <v>23</v>
      </c>
      <c r="AJ540" s="48">
        <v>44</v>
      </c>
      <c r="AK540" s="50">
        <v>0</v>
      </c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50"/>
      <c r="BQ540" s="50"/>
      <c r="BR540" s="50"/>
      <c r="BS540" s="50"/>
      <c r="BT540" s="50"/>
      <c r="BU540" s="50"/>
      <c r="BV540" s="50"/>
      <c r="BW540" s="50"/>
      <c r="BX540" s="50"/>
      <c r="BY540" s="50"/>
      <c r="BZ540" s="50"/>
      <c r="CA540" s="50"/>
      <c r="CB540" s="50"/>
      <c r="CC540" s="50"/>
      <c r="CD540" s="50"/>
      <c r="CE540" s="50"/>
      <c r="CF540" s="50"/>
      <c r="CG540" s="50"/>
      <c r="CH540" s="50"/>
      <c r="CI540" s="50"/>
      <c r="CJ540" s="50"/>
      <c r="CK540" s="50"/>
      <c r="CL540" s="50"/>
      <c r="CM540" s="50"/>
      <c r="CN540" s="50"/>
      <c r="CO540" s="50"/>
      <c r="CP540" s="50"/>
      <c r="CQ540" s="50"/>
      <c r="CR540" s="50"/>
      <c r="CS540" s="50"/>
      <c r="CT540" s="50"/>
      <c r="CU540" s="50"/>
      <c r="CV540" s="50"/>
      <c r="CW540" s="50"/>
      <c r="CX540" s="50"/>
      <c r="CY540" s="50"/>
      <c r="CZ540" s="50"/>
      <c r="DA540" s="50"/>
      <c r="DB540" s="50"/>
      <c r="DC540" s="50"/>
      <c r="DD540" s="50"/>
      <c r="DE540" s="50"/>
      <c r="DF540" s="50"/>
      <c r="DG540" s="50"/>
      <c r="DH540" s="50"/>
      <c r="DI540" s="50"/>
      <c r="DJ540" s="50"/>
      <c r="DK540" s="50"/>
      <c r="DL540" s="50"/>
      <c r="DM540" s="50"/>
      <c r="DN540" s="50"/>
      <c r="DO540" s="50"/>
      <c r="DP540" s="50"/>
      <c r="DQ540" s="50"/>
      <c r="DR540" s="50"/>
      <c r="DS540" s="50"/>
      <c r="DT540" s="50"/>
      <c r="DU540" s="50"/>
      <c r="DV540" s="50"/>
      <c r="DW540" s="50"/>
      <c r="DX540" s="50"/>
      <c r="DY540" s="50"/>
      <c r="DZ540" s="50"/>
      <c r="EA540" s="50"/>
      <c r="EB540" s="50"/>
      <c r="EC540" s="50"/>
      <c r="ED540" s="50"/>
      <c r="EE540" s="50"/>
      <c r="EF540" s="50"/>
      <c r="EG540" s="50"/>
      <c r="EH540" s="50"/>
      <c r="EI540" s="50"/>
      <c r="EJ540" s="50"/>
      <c r="EK540" s="50"/>
      <c r="EL540" s="50"/>
      <c r="EM540" s="50"/>
      <c r="EN540" s="50"/>
      <c r="EO540" s="50"/>
      <c r="EP540" s="50"/>
      <c r="EQ540" s="50"/>
      <c r="ER540" s="48"/>
      <c r="ES540" s="50"/>
    </row>
    <row r="541" spans="1:149" x14ac:dyDescent="0.15">
      <c r="A541" s="44" t="s">
        <v>836</v>
      </c>
      <c r="B541" s="44" t="s">
        <v>362</v>
      </c>
      <c r="C541" s="44" t="s">
        <v>575</v>
      </c>
      <c r="D541">
        <v>2</v>
      </c>
      <c r="E541" s="50">
        <v>84203</v>
      </c>
      <c r="F541" s="50">
        <v>3018</v>
      </c>
      <c r="G541" s="50">
        <v>3148</v>
      </c>
      <c r="H541" s="50">
        <v>3542</v>
      </c>
      <c r="I541" s="50">
        <v>3810</v>
      </c>
      <c r="J541" s="50">
        <v>4417</v>
      </c>
      <c r="K541" s="50">
        <v>4495</v>
      </c>
      <c r="L541" s="50">
        <v>4534</v>
      </c>
      <c r="M541" s="50">
        <v>4901</v>
      </c>
      <c r="N541" s="50">
        <v>5893</v>
      </c>
      <c r="O541" s="50">
        <v>6812</v>
      </c>
      <c r="P541" s="50">
        <v>5855</v>
      </c>
      <c r="Q541" s="50">
        <v>5043</v>
      </c>
      <c r="R541" s="50">
        <v>4519</v>
      </c>
      <c r="S541" s="50">
        <v>5670</v>
      </c>
      <c r="T541" s="50">
        <v>5950</v>
      </c>
      <c r="U541" s="50">
        <v>4973</v>
      </c>
      <c r="V541" s="50">
        <v>3549</v>
      </c>
      <c r="W541" s="50">
        <v>2418</v>
      </c>
      <c r="X541" s="50">
        <v>1214</v>
      </c>
      <c r="Y541" s="50">
        <v>367</v>
      </c>
      <c r="Z541" s="50">
        <v>70</v>
      </c>
      <c r="AA541" s="50">
        <v>5</v>
      </c>
      <c r="AB541" s="50">
        <v>0</v>
      </c>
      <c r="AC541" s="50">
        <v>75</v>
      </c>
      <c r="AD541" s="50">
        <v>9708</v>
      </c>
      <c r="AE541" s="50">
        <v>50279</v>
      </c>
      <c r="AF541" s="50">
        <v>24216</v>
      </c>
      <c r="AG541" s="50">
        <v>11.5</v>
      </c>
      <c r="AH541" s="50">
        <v>59.7</v>
      </c>
      <c r="AI541" s="50">
        <v>28.8</v>
      </c>
      <c r="AJ541" s="48">
        <v>47.1</v>
      </c>
      <c r="AK541" s="50">
        <v>0</v>
      </c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0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  <c r="CM541" s="50"/>
      <c r="CN541" s="50"/>
      <c r="CO541" s="50"/>
      <c r="CP541" s="50"/>
      <c r="CQ541" s="50"/>
      <c r="CR541" s="50"/>
      <c r="CS541" s="50"/>
      <c r="CT541" s="50"/>
      <c r="CU541" s="50"/>
      <c r="CV541" s="50"/>
      <c r="CW541" s="50"/>
      <c r="CX541" s="50"/>
      <c r="CY541" s="50"/>
      <c r="CZ541" s="50"/>
      <c r="DA541" s="50"/>
      <c r="DB541" s="50"/>
      <c r="DC541" s="50"/>
      <c r="DD541" s="50"/>
      <c r="DE541" s="50"/>
      <c r="DF541" s="50"/>
      <c r="DG541" s="50"/>
      <c r="DH541" s="50"/>
      <c r="DI541" s="50"/>
      <c r="DJ541" s="50"/>
      <c r="DK541" s="50"/>
      <c r="DL541" s="50"/>
      <c r="DM541" s="50"/>
      <c r="DN541" s="50"/>
      <c r="DO541" s="50"/>
      <c r="DP541" s="50"/>
      <c r="DQ541" s="50"/>
      <c r="DR541" s="50"/>
      <c r="DS541" s="50"/>
      <c r="DT541" s="50"/>
      <c r="DU541" s="50"/>
      <c r="DV541" s="50"/>
      <c r="DW541" s="50"/>
      <c r="DX541" s="50"/>
      <c r="DY541" s="50"/>
      <c r="DZ541" s="50"/>
      <c r="EA541" s="50"/>
      <c r="EB541" s="50"/>
      <c r="EC541" s="50"/>
      <c r="ED541" s="50"/>
      <c r="EE541" s="50"/>
      <c r="EF541" s="50"/>
      <c r="EG541" s="50"/>
      <c r="EH541" s="50"/>
      <c r="EI541" s="50"/>
      <c r="EJ541" s="50"/>
      <c r="EK541" s="50"/>
      <c r="EL541" s="50"/>
      <c r="EM541" s="50"/>
      <c r="EN541" s="50"/>
      <c r="EO541" s="50"/>
      <c r="EP541" s="50"/>
      <c r="EQ541" s="50"/>
      <c r="ER541" s="48"/>
      <c r="ES541" s="50"/>
    </row>
    <row r="542" spans="1:149" x14ac:dyDescent="0.15">
      <c r="A542" s="44" t="s">
        <v>837</v>
      </c>
      <c r="B542" s="44" t="s">
        <v>363</v>
      </c>
      <c r="C542" s="44" t="s">
        <v>576</v>
      </c>
      <c r="D542">
        <v>0</v>
      </c>
      <c r="E542" s="50">
        <v>9094</v>
      </c>
      <c r="F542" s="50">
        <v>288</v>
      </c>
      <c r="G542" s="50">
        <v>336</v>
      </c>
      <c r="H542" s="50">
        <v>426</v>
      </c>
      <c r="I542" s="50">
        <v>429</v>
      </c>
      <c r="J542" s="50">
        <v>534</v>
      </c>
      <c r="K542" s="50">
        <v>558</v>
      </c>
      <c r="L542" s="50">
        <v>520</v>
      </c>
      <c r="M542" s="50">
        <v>584</v>
      </c>
      <c r="N542" s="50">
        <v>633</v>
      </c>
      <c r="O542" s="50">
        <v>815</v>
      </c>
      <c r="P542" s="50">
        <v>718</v>
      </c>
      <c r="Q542" s="50">
        <v>560</v>
      </c>
      <c r="R542" s="50">
        <v>467</v>
      </c>
      <c r="S542" s="50">
        <v>529</v>
      </c>
      <c r="T542" s="50">
        <v>564</v>
      </c>
      <c r="U542" s="50">
        <v>438</v>
      </c>
      <c r="V542" s="50">
        <v>331</v>
      </c>
      <c r="W542" s="50">
        <v>226</v>
      </c>
      <c r="X542" s="50">
        <v>108</v>
      </c>
      <c r="Y542" s="50">
        <v>20</v>
      </c>
      <c r="Z542" s="50">
        <v>10</v>
      </c>
      <c r="AA542" s="50">
        <v>0</v>
      </c>
      <c r="AB542" s="50">
        <v>0</v>
      </c>
      <c r="AC542" s="50">
        <v>10</v>
      </c>
      <c r="AD542" s="50">
        <v>1050</v>
      </c>
      <c r="AE542" s="50">
        <v>5818</v>
      </c>
      <c r="AF542" s="50">
        <v>2226</v>
      </c>
      <c r="AG542" s="50">
        <v>11.5</v>
      </c>
      <c r="AH542" s="50">
        <v>64</v>
      </c>
      <c r="AI542" s="50">
        <v>24.5</v>
      </c>
      <c r="AJ542" s="48">
        <v>45.4</v>
      </c>
      <c r="AK542" s="50">
        <v>104</v>
      </c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50"/>
      <c r="BQ542" s="50"/>
      <c r="BR542" s="50"/>
      <c r="BS542" s="50"/>
      <c r="BT542" s="50"/>
      <c r="BU542" s="50"/>
      <c r="BV542" s="50"/>
      <c r="BW542" s="50"/>
      <c r="BX542" s="50"/>
      <c r="BY542" s="50"/>
      <c r="BZ542" s="50"/>
      <c r="CA542" s="50"/>
      <c r="CB542" s="50"/>
      <c r="CC542" s="50"/>
      <c r="CD542" s="50"/>
      <c r="CE542" s="50"/>
      <c r="CF542" s="50"/>
      <c r="CG542" s="50"/>
      <c r="CH542" s="50"/>
      <c r="CI542" s="50"/>
      <c r="CJ542" s="50"/>
      <c r="CK542" s="50"/>
      <c r="CL542" s="50"/>
      <c r="CM542" s="50"/>
      <c r="CN542" s="50"/>
      <c r="CO542" s="50"/>
      <c r="CP542" s="50"/>
      <c r="CQ542" s="50"/>
      <c r="CR542" s="50"/>
      <c r="CS542" s="50"/>
      <c r="CT542" s="50"/>
      <c r="CU542" s="50"/>
      <c r="CV542" s="50"/>
      <c r="CW542" s="50"/>
      <c r="CX542" s="50"/>
      <c r="CY542" s="50"/>
      <c r="CZ542" s="50"/>
      <c r="DA542" s="50"/>
      <c r="DB542" s="50"/>
      <c r="DC542" s="50"/>
      <c r="DD542" s="50"/>
      <c r="DE542" s="50"/>
      <c r="DF542" s="50"/>
      <c r="DG542" s="50"/>
      <c r="DH542" s="50"/>
      <c r="DI542" s="50"/>
      <c r="DJ542" s="50"/>
      <c r="DK542" s="50"/>
      <c r="DL542" s="50"/>
      <c r="DM542" s="50"/>
      <c r="DN542" s="50"/>
      <c r="DO542" s="50"/>
      <c r="DP542" s="50"/>
      <c r="DQ542" s="50"/>
      <c r="DR542" s="50"/>
      <c r="DS542" s="50"/>
      <c r="DT542" s="50"/>
      <c r="DU542" s="50"/>
      <c r="DV542" s="50"/>
      <c r="DW542" s="50"/>
      <c r="DX542" s="50"/>
      <c r="DY542" s="50"/>
      <c r="DZ542" s="50"/>
      <c r="EA542" s="50"/>
      <c r="EB542" s="50"/>
      <c r="EC542" s="50"/>
      <c r="ED542" s="50"/>
      <c r="EE542" s="50"/>
      <c r="EF542" s="50"/>
      <c r="EG542" s="50"/>
      <c r="EH542" s="50"/>
      <c r="EI542" s="50"/>
      <c r="EJ542" s="50"/>
      <c r="EK542" s="50"/>
      <c r="EL542" s="50"/>
      <c r="EM542" s="50"/>
      <c r="EN542" s="50"/>
      <c r="EO542" s="50"/>
      <c r="EP542" s="50"/>
      <c r="EQ542" s="50"/>
      <c r="ER542" s="48"/>
      <c r="ES542" s="50"/>
    </row>
    <row r="543" spans="1:149" x14ac:dyDescent="0.15">
      <c r="A543" s="44" t="s">
        <v>837</v>
      </c>
      <c r="B543" s="44" t="s">
        <v>363</v>
      </c>
      <c r="C543" s="44" t="s">
        <v>576</v>
      </c>
      <c r="D543">
        <v>1</v>
      </c>
      <c r="E543" s="50">
        <v>4479</v>
      </c>
      <c r="F543" s="50">
        <v>142</v>
      </c>
      <c r="G543" s="50">
        <v>179</v>
      </c>
      <c r="H543" s="50">
        <v>213</v>
      </c>
      <c r="I543" s="50">
        <v>214</v>
      </c>
      <c r="J543" s="50">
        <v>285</v>
      </c>
      <c r="K543" s="50">
        <v>269</v>
      </c>
      <c r="L543" s="50">
        <v>266</v>
      </c>
      <c r="M543" s="50">
        <v>308</v>
      </c>
      <c r="N543" s="50">
        <v>324</v>
      </c>
      <c r="O543" s="50">
        <v>419</v>
      </c>
      <c r="P543" s="50">
        <v>359</v>
      </c>
      <c r="Q543" s="50">
        <v>275</v>
      </c>
      <c r="R543" s="50">
        <v>215</v>
      </c>
      <c r="S543" s="50">
        <v>285</v>
      </c>
      <c r="T543" s="50">
        <v>273</v>
      </c>
      <c r="U543" s="50">
        <v>211</v>
      </c>
      <c r="V543" s="50">
        <v>126</v>
      </c>
      <c r="W543" s="50">
        <v>85</v>
      </c>
      <c r="X543" s="50">
        <v>27</v>
      </c>
      <c r="Y543" s="50">
        <v>2</v>
      </c>
      <c r="Z543" s="50">
        <v>2</v>
      </c>
      <c r="AA543" s="50">
        <v>0</v>
      </c>
      <c r="AB543" s="50">
        <v>0</v>
      </c>
      <c r="AC543" s="50">
        <v>2</v>
      </c>
      <c r="AD543" s="50">
        <v>534</v>
      </c>
      <c r="AE543" s="50">
        <v>2934</v>
      </c>
      <c r="AF543" s="50">
        <v>1011</v>
      </c>
      <c r="AG543" s="50">
        <v>11.9</v>
      </c>
      <c r="AH543" s="50">
        <v>65.5</v>
      </c>
      <c r="AI543" s="50">
        <v>22.6</v>
      </c>
      <c r="AJ543" s="48">
        <v>44.1</v>
      </c>
      <c r="AK543" s="50">
        <v>0</v>
      </c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0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  <c r="CM543" s="50"/>
      <c r="CN543" s="50"/>
      <c r="CO543" s="50"/>
      <c r="CP543" s="50"/>
      <c r="CQ543" s="50"/>
      <c r="CR543" s="50"/>
      <c r="CS543" s="50"/>
      <c r="CT543" s="50"/>
      <c r="CU543" s="50"/>
      <c r="CV543" s="50"/>
      <c r="CW543" s="50"/>
      <c r="CX543" s="50"/>
      <c r="CY543" s="50"/>
      <c r="CZ543" s="50"/>
      <c r="DA543" s="50"/>
      <c r="DB543" s="50"/>
      <c r="DC543" s="50"/>
      <c r="DD543" s="50"/>
      <c r="DE543" s="50"/>
      <c r="DF543" s="50"/>
      <c r="DG543" s="50"/>
      <c r="DH543" s="50"/>
      <c r="DI543" s="50"/>
      <c r="DJ543" s="50"/>
      <c r="DK543" s="50"/>
      <c r="DL543" s="50"/>
      <c r="DM543" s="50"/>
      <c r="DN543" s="50"/>
      <c r="DO543" s="50"/>
      <c r="DP543" s="50"/>
      <c r="DQ543" s="50"/>
      <c r="DR543" s="50"/>
      <c r="DS543" s="50"/>
      <c r="DT543" s="50"/>
      <c r="DU543" s="50"/>
      <c r="DV543" s="50"/>
      <c r="DW543" s="50"/>
      <c r="DX543" s="50"/>
      <c r="DY543" s="50"/>
      <c r="DZ543" s="50"/>
      <c r="EA543" s="50"/>
      <c r="EB543" s="50"/>
      <c r="EC543" s="50"/>
      <c r="ED543" s="50"/>
      <c r="EE543" s="50"/>
      <c r="EF543" s="50"/>
      <c r="EG543" s="50"/>
      <c r="EH543" s="50"/>
      <c r="EI543" s="50"/>
      <c r="EJ543" s="50"/>
      <c r="EK543" s="50"/>
      <c r="EL543" s="50"/>
      <c r="EM543" s="50"/>
      <c r="EN543" s="50"/>
      <c r="EO543" s="50"/>
      <c r="EP543" s="50"/>
      <c r="EQ543" s="50"/>
      <c r="ER543" s="48"/>
      <c r="ES543" s="50"/>
    </row>
    <row r="544" spans="1:149" x14ac:dyDescent="0.15">
      <c r="A544" s="44" t="s">
        <v>837</v>
      </c>
      <c r="B544" s="44" t="s">
        <v>363</v>
      </c>
      <c r="C544" s="44" t="s">
        <v>576</v>
      </c>
      <c r="D544">
        <v>2</v>
      </c>
      <c r="E544" s="50">
        <v>4615</v>
      </c>
      <c r="F544" s="50">
        <v>146</v>
      </c>
      <c r="G544" s="50">
        <v>157</v>
      </c>
      <c r="H544" s="50">
        <v>213</v>
      </c>
      <c r="I544" s="50">
        <v>215</v>
      </c>
      <c r="J544" s="50">
        <v>249</v>
      </c>
      <c r="K544" s="50">
        <v>289</v>
      </c>
      <c r="L544" s="50">
        <v>254</v>
      </c>
      <c r="M544" s="50">
        <v>276</v>
      </c>
      <c r="N544" s="50">
        <v>309</v>
      </c>
      <c r="O544" s="50">
        <v>396</v>
      </c>
      <c r="P544" s="50">
        <v>359</v>
      </c>
      <c r="Q544" s="50">
        <v>285</v>
      </c>
      <c r="R544" s="50">
        <v>252</v>
      </c>
      <c r="S544" s="50">
        <v>244</v>
      </c>
      <c r="T544" s="50">
        <v>291</v>
      </c>
      <c r="U544" s="50">
        <v>227</v>
      </c>
      <c r="V544" s="50">
        <v>205</v>
      </c>
      <c r="W544" s="50">
        <v>141</v>
      </c>
      <c r="X544" s="50">
        <v>81</v>
      </c>
      <c r="Y544" s="50">
        <v>18</v>
      </c>
      <c r="Z544" s="50">
        <v>8</v>
      </c>
      <c r="AA544" s="50">
        <v>0</v>
      </c>
      <c r="AB544" s="50">
        <v>0</v>
      </c>
      <c r="AC544" s="50">
        <v>8</v>
      </c>
      <c r="AD544" s="50">
        <v>516</v>
      </c>
      <c r="AE544" s="50">
        <v>2884</v>
      </c>
      <c r="AF544" s="50">
        <v>1215</v>
      </c>
      <c r="AG544" s="50">
        <v>11.2</v>
      </c>
      <c r="AH544" s="50">
        <v>62.5</v>
      </c>
      <c r="AI544" s="50">
        <v>26.3</v>
      </c>
      <c r="AJ544" s="48">
        <v>46.6</v>
      </c>
      <c r="AK544" s="50">
        <v>0</v>
      </c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0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  <c r="CM544" s="50"/>
      <c r="CN544" s="50"/>
      <c r="CO544" s="50"/>
      <c r="CP544" s="50"/>
      <c r="CQ544" s="50"/>
      <c r="CR544" s="50"/>
      <c r="CS544" s="50"/>
      <c r="CT544" s="50"/>
      <c r="CU544" s="50"/>
      <c r="CV544" s="50"/>
      <c r="CW544" s="50"/>
      <c r="CX544" s="50"/>
      <c r="CY544" s="50"/>
      <c r="CZ544" s="50"/>
      <c r="DA544" s="50"/>
      <c r="DB544" s="50"/>
      <c r="DC544" s="50"/>
      <c r="DD544" s="50"/>
      <c r="DE544" s="50"/>
      <c r="DF544" s="50"/>
      <c r="DG544" s="50"/>
      <c r="DH544" s="50"/>
      <c r="DI544" s="50"/>
      <c r="DJ544" s="50"/>
      <c r="DK544" s="50"/>
      <c r="DL544" s="50"/>
      <c r="DM544" s="50"/>
      <c r="DN544" s="50"/>
      <c r="DO544" s="50"/>
      <c r="DP544" s="50"/>
      <c r="DQ544" s="50"/>
      <c r="DR544" s="50"/>
      <c r="DS544" s="50"/>
      <c r="DT544" s="50"/>
      <c r="DU544" s="50"/>
      <c r="DV544" s="50"/>
      <c r="DW544" s="50"/>
      <c r="DX544" s="50"/>
      <c r="DY544" s="50"/>
      <c r="DZ544" s="50"/>
      <c r="EA544" s="50"/>
      <c r="EB544" s="50"/>
      <c r="EC544" s="50"/>
      <c r="ED544" s="50"/>
      <c r="EE544" s="50"/>
      <c r="EF544" s="50"/>
      <c r="EG544" s="50"/>
      <c r="EH544" s="50"/>
      <c r="EI544" s="50"/>
      <c r="EJ544" s="50"/>
      <c r="EK544" s="50"/>
      <c r="EL544" s="50"/>
      <c r="EM544" s="50"/>
      <c r="EN544" s="50"/>
      <c r="EO544" s="50"/>
      <c r="EP544" s="50"/>
      <c r="EQ544" s="50"/>
      <c r="ER544" s="48"/>
      <c r="ES544" s="50"/>
    </row>
    <row r="545" spans="1:149" x14ac:dyDescent="0.15">
      <c r="A545" s="44" t="s">
        <v>838</v>
      </c>
      <c r="B545" s="44" t="s">
        <v>364</v>
      </c>
      <c r="C545" s="44" t="s">
        <v>577</v>
      </c>
      <c r="D545">
        <v>0</v>
      </c>
      <c r="E545" s="50">
        <v>12775</v>
      </c>
      <c r="F545" s="50">
        <v>440</v>
      </c>
      <c r="G545" s="50">
        <v>505</v>
      </c>
      <c r="H545" s="50">
        <v>508</v>
      </c>
      <c r="I545" s="50">
        <v>551</v>
      </c>
      <c r="J545" s="50">
        <v>766</v>
      </c>
      <c r="K545" s="50">
        <v>820</v>
      </c>
      <c r="L545" s="50">
        <v>807</v>
      </c>
      <c r="M545" s="50">
        <v>852</v>
      </c>
      <c r="N545" s="50">
        <v>916</v>
      </c>
      <c r="O545" s="50">
        <v>1152</v>
      </c>
      <c r="P545" s="50">
        <v>910</v>
      </c>
      <c r="Q545" s="50">
        <v>781</v>
      </c>
      <c r="R545" s="50">
        <v>726</v>
      </c>
      <c r="S545" s="50">
        <v>743</v>
      </c>
      <c r="T545" s="50">
        <v>747</v>
      </c>
      <c r="U545" s="50">
        <v>615</v>
      </c>
      <c r="V545" s="50">
        <v>433</v>
      </c>
      <c r="W545" s="50">
        <v>306</v>
      </c>
      <c r="X545" s="50">
        <v>146</v>
      </c>
      <c r="Y545" s="50">
        <v>46</v>
      </c>
      <c r="Z545" s="50">
        <v>5</v>
      </c>
      <c r="AA545" s="50">
        <v>0</v>
      </c>
      <c r="AB545" s="50">
        <v>0</v>
      </c>
      <c r="AC545" s="50">
        <v>5</v>
      </c>
      <c r="AD545" s="50">
        <v>1453</v>
      </c>
      <c r="AE545" s="50">
        <v>8281</v>
      </c>
      <c r="AF545" s="50">
        <v>3041</v>
      </c>
      <c r="AG545" s="50">
        <v>11.4</v>
      </c>
      <c r="AH545" s="50">
        <v>64.8</v>
      </c>
      <c r="AI545" s="50">
        <v>23.8</v>
      </c>
      <c r="AJ545" s="48">
        <v>45.2</v>
      </c>
      <c r="AK545" s="50">
        <v>104</v>
      </c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0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  <c r="CM545" s="50"/>
      <c r="CN545" s="50"/>
      <c r="CO545" s="50"/>
      <c r="CP545" s="50"/>
      <c r="CQ545" s="50"/>
      <c r="CR545" s="50"/>
      <c r="CS545" s="50"/>
      <c r="CT545" s="50"/>
      <c r="CU545" s="50"/>
      <c r="CV545" s="50"/>
      <c r="CW545" s="50"/>
      <c r="CX545" s="50"/>
      <c r="CY545" s="50"/>
      <c r="CZ545" s="50"/>
      <c r="DA545" s="50"/>
      <c r="DB545" s="50"/>
      <c r="DC545" s="50"/>
      <c r="DD545" s="50"/>
      <c r="DE545" s="50"/>
      <c r="DF545" s="50"/>
      <c r="DG545" s="50"/>
      <c r="DH545" s="50"/>
      <c r="DI545" s="50"/>
      <c r="DJ545" s="50"/>
      <c r="DK545" s="50"/>
      <c r="DL545" s="50"/>
      <c r="DM545" s="50"/>
      <c r="DN545" s="50"/>
      <c r="DO545" s="50"/>
      <c r="DP545" s="50"/>
      <c r="DQ545" s="50"/>
      <c r="DR545" s="50"/>
      <c r="DS545" s="50"/>
      <c r="DT545" s="50"/>
      <c r="DU545" s="50"/>
      <c r="DV545" s="50"/>
      <c r="DW545" s="50"/>
      <c r="DX545" s="50"/>
      <c r="DY545" s="50"/>
      <c r="DZ545" s="50"/>
      <c r="EA545" s="50"/>
      <c r="EB545" s="50"/>
      <c r="EC545" s="50"/>
      <c r="ED545" s="50"/>
      <c r="EE545" s="50"/>
      <c r="EF545" s="50"/>
      <c r="EG545" s="50"/>
      <c r="EH545" s="50"/>
      <c r="EI545" s="50"/>
      <c r="EJ545" s="50"/>
      <c r="EK545" s="50"/>
      <c r="EL545" s="50"/>
      <c r="EM545" s="50"/>
      <c r="EN545" s="50"/>
      <c r="EO545" s="50"/>
      <c r="EP545" s="50"/>
      <c r="EQ545" s="50"/>
      <c r="ER545" s="48"/>
      <c r="ES545" s="50"/>
    </row>
    <row r="546" spans="1:149" x14ac:dyDescent="0.15">
      <c r="A546" s="44" t="s">
        <v>838</v>
      </c>
      <c r="B546" s="44" t="s">
        <v>364</v>
      </c>
      <c r="C546" s="44" t="s">
        <v>577</v>
      </c>
      <c r="D546">
        <v>1</v>
      </c>
      <c r="E546" s="50">
        <v>6202</v>
      </c>
      <c r="F546" s="50">
        <v>232</v>
      </c>
      <c r="G546" s="50">
        <v>257</v>
      </c>
      <c r="H546" s="50">
        <v>251</v>
      </c>
      <c r="I546" s="50">
        <v>289</v>
      </c>
      <c r="J546" s="50">
        <v>382</v>
      </c>
      <c r="K546" s="50">
        <v>399</v>
      </c>
      <c r="L546" s="50">
        <v>393</v>
      </c>
      <c r="M546" s="50">
        <v>454</v>
      </c>
      <c r="N546" s="50">
        <v>442</v>
      </c>
      <c r="O546" s="50">
        <v>582</v>
      </c>
      <c r="P546" s="50">
        <v>463</v>
      </c>
      <c r="Q546" s="50">
        <v>382</v>
      </c>
      <c r="R546" s="50">
        <v>353</v>
      </c>
      <c r="S546" s="50">
        <v>384</v>
      </c>
      <c r="T546" s="50">
        <v>358</v>
      </c>
      <c r="U546" s="50">
        <v>257</v>
      </c>
      <c r="V546" s="50">
        <v>183</v>
      </c>
      <c r="W546" s="50">
        <v>93</v>
      </c>
      <c r="X546" s="50">
        <v>41</v>
      </c>
      <c r="Y546" s="50">
        <v>6</v>
      </c>
      <c r="Z546" s="50">
        <v>1</v>
      </c>
      <c r="AA546" s="50">
        <v>0</v>
      </c>
      <c r="AB546" s="50">
        <v>0</v>
      </c>
      <c r="AC546" s="50">
        <v>1</v>
      </c>
      <c r="AD546" s="50">
        <v>740</v>
      </c>
      <c r="AE546" s="50">
        <v>4139</v>
      </c>
      <c r="AF546" s="50">
        <v>1323</v>
      </c>
      <c r="AG546" s="50">
        <v>11.9</v>
      </c>
      <c r="AH546" s="50">
        <v>66.7</v>
      </c>
      <c r="AI546" s="50">
        <v>21.3</v>
      </c>
      <c r="AJ546" s="48">
        <v>43.7</v>
      </c>
      <c r="AK546" s="50">
        <v>0</v>
      </c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0"/>
      <c r="DA546" s="50"/>
      <c r="DB546" s="50"/>
      <c r="DC546" s="50"/>
      <c r="DD546" s="50"/>
      <c r="DE546" s="50"/>
      <c r="DF546" s="50"/>
      <c r="DG546" s="50"/>
      <c r="DH546" s="50"/>
      <c r="DI546" s="50"/>
      <c r="DJ546" s="50"/>
      <c r="DK546" s="50"/>
      <c r="DL546" s="50"/>
      <c r="DM546" s="50"/>
      <c r="DN546" s="50"/>
      <c r="DO546" s="50"/>
      <c r="DP546" s="50"/>
      <c r="DQ546" s="50"/>
      <c r="DR546" s="50"/>
      <c r="DS546" s="50"/>
      <c r="DT546" s="50"/>
      <c r="DU546" s="50"/>
      <c r="DV546" s="50"/>
      <c r="DW546" s="50"/>
      <c r="DX546" s="50"/>
      <c r="DY546" s="50"/>
      <c r="DZ546" s="50"/>
      <c r="EA546" s="50"/>
      <c r="EB546" s="50"/>
      <c r="EC546" s="50"/>
      <c r="ED546" s="50"/>
      <c r="EE546" s="50"/>
      <c r="EF546" s="50"/>
      <c r="EG546" s="50"/>
      <c r="EH546" s="50"/>
      <c r="EI546" s="50"/>
      <c r="EJ546" s="50"/>
      <c r="EK546" s="50"/>
      <c r="EL546" s="50"/>
      <c r="EM546" s="50"/>
      <c r="EN546" s="50"/>
      <c r="EO546" s="50"/>
      <c r="EP546" s="50"/>
      <c r="EQ546" s="50"/>
      <c r="ER546" s="48"/>
      <c r="ES546" s="50"/>
    </row>
    <row r="547" spans="1:149" x14ac:dyDescent="0.15">
      <c r="A547" s="44" t="s">
        <v>838</v>
      </c>
      <c r="B547" s="44" t="s">
        <v>364</v>
      </c>
      <c r="C547" s="44" t="s">
        <v>577</v>
      </c>
      <c r="D547">
        <v>2</v>
      </c>
      <c r="E547" s="50">
        <v>6573</v>
      </c>
      <c r="F547" s="50">
        <v>208</v>
      </c>
      <c r="G547" s="50">
        <v>248</v>
      </c>
      <c r="H547" s="50">
        <v>257</v>
      </c>
      <c r="I547" s="50">
        <v>262</v>
      </c>
      <c r="J547" s="50">
        <v>384</v>
      </c>
      <c r="K547" s="50">
        <v>421</v>
      </c>
      <c r="L547" s="50">
        <v>414</v>
      </c>
      <c r="M547" s="50">
        <v>398</v>
      </c>
      <c r="N547" s="50">
        <v>474</v>
      </c>
      <c r="O547" s="50">
        <v>570</v>
      </c>
      <c r="P547" s="50">
        <v>447</v>
      </c>
      <c r="Q547" s="50">
        <v>399</v>
      </c>
      <c r="R547" s="50">
        <v>373</v>
      </c>
      <c r="S547" s="50">
        <v>359</v>
      </c>
      <c r="T547" s="50">
        <v>389</v>
      </c>
      <c r="U547" s="50">
        <v>358</v>
      </c>
      <c r="V547" s="50">
        <v>250</v>
      </c>
      <c r="W547" s="50">
        <v>213</v>
      </c>
      <c r="X547" s="50">
        <v>105</v>
      </c>
      <c r="Y547" s="50">
        <v>40</v>
      </c>
      <c r="Z547" s="50">
        <v>4</v>
      </c>
      <c r="AA547" s="50">
        <v>0</v>
      </c>
      <c r="AB547" s="50">
        <v>0</v>
      </c>
      <c r="AC547" s="50">
        <v>4</v>
      </c>
      <c r="AD547" s="50">
        <v>713</v>
      </c>
      <c r="AE547" s="50">
        <v>4142</v>
      </c>
      <c r="AF547" s="50">
        <v>1718</v>
      </c>
      <c r="AG547" s="50">
        <v>10.8</v>
      </c>
      <c r="AH547" s="50">
        <v>63</v>
      </c>
      <c r="AI547" s="50">
        <v>26.1</v>
      </c>
      <c r="AJ547" s="48">
        <v>46.5</v>
      </c>
      <c r="AK547" s="50">
        <v>0</v>
      </c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0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0"/>
      <c r="DA547" s="50"/>
      <c r="DB547" s="50"/>
      <c r="DC547" s="50"/>
      <c r="DD547" s="50"/>
      <c r="DE547" s="50"/>
      <c r="DF547" s="50"/>
      <c r="DG547" s="50"/>
      <c r="DH547" s="50"/>
      <c r="DI547" s="50"/>
      <c r="DJ547" s="50"/>
      <c r="DK547" s="50"/>
      <c r="DL547" s="50"/>
      <c r="DM547" s="50"/>
      <c r="DN547" s="50"/>
      <c r="DO547" s="50"/>
      <c r="DP547" s="50"/>
      <c r="DQ547" s="50"/>
      <c r="DR547" s="50"/>
      <c r="DS547" s="50"/>
      <c r="DT547" s="50"/>
      <c r="DU547" s="50"/>
      <c r="DV547" s="50"/>
      <c r="DW547" s="50"/>
      <c r="DX547" s="50"/>
      <c r="DY547" s="50"/>
      <c r="DZ547" s="50"/>
      <c r="EA547" s="50"/>
      <c r="EB547" s="50"/>
      <c r="EC547" s="50"/>
      <c r="ED547" s="50"/>
      <c r="EE547" s="50"/>
      <c r="EF547" s="50"/>
      <c r="EG547" s="50"/>
      <c r="EH547" s="50"/>
      <c r="EI547" s="50"/>
      <c r="EJ547" s="50"/>
      <c r="EK547" s="50"/>
      <c r="EL547" s="50"/>
      <c r="EM547" s="50"/>
      <c r="EN547" s="50"/>
      <c r="EO547" s="50"/>
      <c r="EP547" s="50"/>
      <c r="EQ547" s="50"/>
      <c r="ER547" s="48"/>
      <c r="ES547" s="50"/>
    </row>
    <row r="548" spans="1:149" x14ac:dyDescent="0.15">
      <c r="A548" s="44" t="s">
        <v>839</v>
      </c>
      <c r="B548" s="44" t="s">
        <v>365</v>
      </c>
      <c r="C548" s="44" t="s">
        <v>578</v>
      </c>
      <c r="D548">
        <v>0</v>
      </c>
      <c r="E548" s="50">
        <v>13399</v>
      </c>
      <c r="F548" s="50">
        <v>487</v>
      </c>
      <c r="G548" s="50">
        <v>492</v>
      </c>
      <c r="H548" s="50">
        <v>496</v>
      </c>
      <c r="I548" s="50">
        <v>511</v>
      </c>
      <c r="J548" s="50">
        <v>701</v>
      </c>
      <c r="K548" s="50">
        <v>762</v>
      </c>
      <c r="L548" s="50">
        <v>753</v>
      </c>
      <c r="M548" s="50">
        <v>846</v>
      </c>
      <c r="N548" s="50">
        <v>1019</v>
      </c>
      <c r="O548" s="50">
        <v>1111</v>
      </c>
      <c r="P548" s="50">
        <v>997</v>
      </c>
      <c r="Q548" s="50">
        <v>919</v>
      </c>
      <c r="R548" s="50">
        <v>790</v>
      </c>
      <c r="S548" s="50">
        <v>904</v>
      </c>
      <c r="T548" s="50">
        <v>874</v>
      </c>
      <c r="U548" s="50">
        <v>700</v>
      </c>
      <c r="V548" s="50">
        <v>523</v>
      </c>
      <c r="W548" s="50">
        <v>323</v>
      </c>
      <c r="X548" s="50">
        <v>145</v>
      </c>
      <c r="Y548" s="50">
        <v>44</v>
      </c>
      <c r="Z548" s="50">
        <v>2</v>
      </c>
      <c r="AA548" s="50">
        <v>0</v>
      </c>
      <c r="AB548" s="50">
        <v>0</v>
      </c>
      <c r="AC548" s="50">
        <v>2</v>
      </c>
      <c r="AD548" s="50">
        <v>1475</v>
      </c>
      <c r="AE548" s="50">
        <v>8409</v>
      </c>
      <c r="AF548" s="50">
        <v>3515</v>
      </c>
      <c r="AG548" s="50">
        <v>11</v>
      </c>
      <c r="AH548" s="50">
        <v>62.8</v>
      </c>
      <c r="AI548" s="50">
        <v>26.2</v>
      </c>
      <c r="AJ548" s="48">
        <v>46.6</v>
      </c>
      <c r="AK548" s="50">
        <v>101</v>
      </c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0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0"/>
      <c r="DA548" s="50"/>
      <c r="DB548" s="50"/>
      <c r="DC548" s="50"/>
      <c r="DD548" s="50"/>
      <c r="DE548" s="50"/>
      <c r="DF548" s="50"/>
      <c r="DG548" s="50"/>
      <c r="DH548" s="50"/>
      <c r="DI548" s="50"/>
      <c r="DJ548" s="50"/>
      <c r="DK548" s="50"/>
      <c r="DL548" s="50"/>
      <c r="DM548" s="50"/>
      <c r="DN548" s="50"/>
      <c r="DO548" s="50"/>
      <c r="DP548" s="50"/>
      <c r="DQ548" s="50"/>
      <c r="DR548" s="50"/>
      <c r="DS548" s="50"/>
      <c r="DT548" s="50"/>
      <c r="DU548" s="50"/>
      <c r="DV548" s="50"/>
      <c r="DW548" s="50"/>
      <c r="DX548" s="50"/>
      <c r="DY548" s="50"/>
      <c r="DZ548" s="50"/>
      <c r="EA548" s="50"/>
      <c r="EB548" s="50"/>
      <c r="EC548" s="50"/>
      <c r="ED548" s="50"/>
      <c r="EE548" s="50"/>
      <c r="EF548" s="50"/>
      <c r="EG548" s="50"/>
      <c r="EH548" s="50"/>
      <c r="EI548" s="50"/>
      <c r="EJ548" s="50"/>
      <c r="EK548" s="50"/>
      <c r="EL548" s="50"/>
      <c r="EM548" s="50"/>
      <c r="EN548" s="50"/>
      <c r="EO548" s="50"/>
      <c r="EP548" s="50"/>
      <c r="EQ548" s="50"/>
      <c r="ER548" s="48"/>
      <c r="ES548" s="50"/>
    </row>
    <row r="549" spans="1:149" x14ac:dyDescent="0.15">
      <c r="A549" s="44" t="s">
        <v>839</v>
      </c>
      <c r="B549" s="44" t="s">
        <v>365</v>
      </c>
      <c r="C549" s="44" t="s">
        <v>578</v>
      </c>
      <c r="D549">
        <v>1</v>
      </c>
      <c r="E549" s="50">
        <v>6347</v>
      </c>
      <c r="F549" s="50">
        <v>245</v>
      </c>
      <c r="G549" s="50">
        <v>213</v>
      </c>
      <c r="H549" s="50">
        <v>251</v>
      </c>
      <c r="I549" s="50">
        <v>263</v>
      </c>
      <c r="J549" s="50">
        <v>336</v>
      </c>
      <c r="K549" s="50">
        <v>371</v>
      </c>
      <c r="L549" s="50">
        <v>365</v>
      </c>
      <c r="M549" s="50">
        <v>428</v>
      </c>
      <c r="N549" s="50">
        <v>501</v>
      </c>
      <c r="O549" s="50">
        <v>551</v>
      </c>
      <c r="P549" s="50">
        <v>505</v>
      </c>
      <c r="Q549" s="50">
        <v>455</v>
      </c>
      <c r="R549" s="50">
        <v>391</v>
      </c>
      <c r="S549" s="50">
        <v>429</v>
      </c>
      <c r="T549" s="50">
        <v>410</v>
      </c>
      <c r="U549" s="50">
        <v>297</v>
      </c>
      <c r="V549" s="50">
        <v>186</v>
      </c>
      <c r="W549" s="50">
        <v>107</v>
      </c>
      <c r="X549" s="50">
        <v>36</v>
      </c>
      <c r="Y549" s="50">
        <v>6</v>
      </c>
      <c r="Z549" s="50">
        <v>1</v>
      </c>
      <c r="AA549" s="50">
        <v>0</v>
      </c>
      <c r="AB549" s="50">
        <v>0</v>
      </c>
      <c r="AC549" s="50">
        <v>1</v>
      </c>
      <c r="AD549" s="50">
        <v>709</v>
      </c>
      <c r="AE549" s="50">
        <v>4166</v>
      </c>
      <c r="AF549" s="50">
        <v>1472</v>
      </c>
      <c r="AG549" s="50">
        <v>11.2</v>
      </c>
      <c r="AH549" s="50">
        <v>65.599999999999994</v>
      </c>
      <c r="AI549" s="50">
        <v>23.2</v>
      </c>
      <c r="AJ549" s="48">
        <v>45.3</v>
      </c>
      <c r="AK549" s="50">
        <v>0</v>
      </c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0"/>
      <c r="BR549" s="50"/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0"/>
      <c r="CU549" s="50"/>
      <c r="CV549" s="50"/>
      <c r="CW549" s="50"/>
      <c r="CX549" s="50"/>
      <c r="CY549" s="50"/>
      <c r="CZ549" s="50"/>
      <c r="DA549" s="50"/>
      <c r="DB549" s="50"/>
      <c r="DC549" s="50"/>
      <c r="DD549" s="50"/>
      <c r="DE549" s="50"/>
      <c r="DF549" s="50"/>
      <c r="DG549" s="50"/>
      <c r="DH549" s="50"/>
      <c r="DI549" s="50"/>
      <c r="DJ549" s="50"/>
      <c r="DK549" s="50"/>
      <c r="DL549" s="50"/>
      <c r="DM549" s="50"/>
      <c r="DN549" s="50"/>
      <c r="DO549" s="50"/>
      <c r="DP549" s="50"/>
      <c r="DQ549" s="50"/>
      <c r="DR549" s="50"/>
      <c r="DS549" s="50"/>
      <c r="DT549" s="50"/>
      <c r="DU549" s="50"/>
      <c r="DV549" s="50"/>
      <c r="DW549" s="50"/>
      <c r="DX549" s="50"/>
      <c r="DY549" s="50"/>
      <c r="DZ549" s="50"/>
      <c r="EA549" s="50"/>
      <c r="EB549" s="50"/>
      <c r="EC549" s="50"/>
      <c r="ED549" s="50"/>
      <c r="EE549" s="50"/>
      <c r="EF549" s="50"/>
      <c r="EG549" s="50"/>
      <c r="EH549" s="50"/>
      <c r="EI549" s="50"/>
      <c r="EJ549" s="50"/>
      <c r="EK549" s="50"/>
      <c r="EL549" s="50"/>
      <c r="EM549" s="50"/>
      <c r="EN549" s="50"/>
      <c r="EO549" s="50"/>
      <c r="EP549" s="50"/>
      <c r="EQ549" s="50"/>
      <c r="ER549" s="48"/>
      <c r="ES549" s="50"/>
    </row>
    <row r="550" spans="1:149" x14ac:dyDescent="0.15">
      <c r="A550" s="44" t="s">
        <v>839</v>
      </c>
      <c r="B550" s="44" t="s">
        <v>365</v>
      </c>
      <c r="C550" s="44" t="s">
        <v>578</v>
      </c>
      <c r="D550">
        <v>2</v>
      </c>
      <c r="E550" s="50">
        <v>7052</v>
      </c>
      <c r="F550" s="50">
        <v>242</v>
      </c>
      <c r="G550" s="50">
        <v>279</v>
      </c>
      <c r="H550" s="50">
        <v>245</v>
      </c>
      <c r="I550" s="50">
        <v>248</v>
      </c>
      <c r="J550" s="50">
        <v>365</v>
      </c>
      <c r="K550" s="50">
        <v>391</v>
      </c>
      <c r="L550" s="50">
        <v>388</v>
      </c>
      <c r="M550" s="50">
        <v>418</v>
      </c>
      <c r="N550" s="50">
        <v>518</v>
      </c>
      <c r="O550" s="50">
        <v>560</v>
      </c>
      <c r="P550" s="50">
        <v>492</v>
      </c>
      <c r="Q550" s="50">
        <v>464</v>
      </c>
      <c r="R550" s="50">
        <v>399</v>
      </c>
      <c r="S550" s="50">
        <v>475</v>
      </c>
      <c r="T550" s="50">
        <v>464</v>
      </c>
      <c r="U550" s="50">
        <v>403</v>
      </c>
      <c r="V550" s="50">
        <v>337</v>
      </c>
      <c r="W550" s="50">
        <v>216</v>
      </c>
      <c r="X550" s="50">
        <v>109</v>
      </c>
      <c r="Y550" s="50">
        <v>38</v>
      </c>
      <c r="Z550" s="50">
        <v>1</v>
      </c>
      <c r="AA550" s="50">
        <v>0</v>
      </c>
      <c r="AB550" s="50">
        <v>0</v>
      </c>
      <c r="AC550" s="50">
        <v>1</v>
      </c>
      <c r="AD550" s="50">
        <v>766</v>
      </c>
      <c r="AE550" s="50">
        <v>4243</v>
      </c>
      <c r="AF550" s="50">
        <v>2043</v>
      </c>
      <c r="AG550" s="50">
        <v>10.9</v>
      </c>
      <c r="AH550" s="50">
        <v>60.2</v>
      </c>
      <c r="AI550" s="50">
        <v>29</v>
      </c>
      <c r="AJ550" s="48">
        <v>47.8</v>
      </c>
      <c r="AK550" s="50">
        <v>0</v>
      </c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0"/>
      <c r="BR550" s="50"/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0"/>
      <c r="CU550" s="50"/>
      <c r="CV550" s="50"/>
      <c r="CW550" s="50"/>
      <c r="CX550" s="50"/>
      <c r="CY550" s="50"/>
      <c r="CZ550" s="50"/>
      <c r="DA550" s="50"/>
      <c r="DB550" s="50"/>
      <c r="DC550" s="50"/>
      <c r="DD550" s="50"/>
      <c r="DE550" s="50"/>
      <c r="DF550" s="50"/>
      <c r="DG550" s="50"/>
      <c r="DH550" s="50"/>
      <c r="DI550" s="50"/>
      <c r="DJ550" s="50"/>
      <c r="DK550" s="50"/>
      <c r="DL550" s="50"/>
      <c r="DM550" s="50"/>
      <c r="DN550" s="50"/>
      <c r="DO550" s="50"/>
      <c r="DP550" s="50"/>
      <c r="DQ550" s="50"/>
      <c r="DR550" s="50"/>
      <c r="DS550" s="50"/>
      <c r="DT550" s="50"/>
      <c r="DU550" s="50"/>
      <c r="DV550" s="50"/>
      <c r="DW550" s="50"/>
      <c r="DX550" s="50"/>
      <c r="DY550" s="50"/>
      <c r="DZ550" s="50"/>
      <c r="EA550" s="50"/>
      <c r="EB550" s="50"/>
      <c r="EC550" s="50"/>
      <c r="ED550" s="50"/>
      <c r="EE550" s="50"/>
      <c r="EF550" s="50"/>
      <c r="EG550" s="50"/>
      <c r="EH550" s="50"/>
      <c r="EI550" s="50"/>
      <c r="EJ550" s="50"/>
      <c r="EK550" s="50"/>
      <c r="EL550" s="50"/>
      <c r="EM550" s="50"/>
      <c r="EN550" s="50"/>
      <c r="EO550" s="50"/>
      <c r="EP550" s="50"/>
      <c r="EQ550" s="50"/>
      <c r="ER550" s="48"/>
      <c r="ES550" s="50"/>
    </row>
    <row r="551" spans="1:149" x14ac:dyDescent="0.15">
      <c r="A551" s="44" t="s">
        <v>840</v>
      </c>
      <c r="B551" s="44" t="s">
        <v>366</v>
      </c>
      <c r="C551" s="44" t="s">
        <v>579</v>
      </c>
      <c r="D551">
        <v>0</v>
      </c>
      <c r="E551" s="50">
        <v>10506</v>
      </c>
      <c r="F551" s="50">
        <v>432</v>
      </c>
      <c r="G551" s="50">
        <v>334</v>
      </c>
      <c r="H551" s="50">
        <v>343</v>
      </c>
      <c r="I551" s="50">
        <v>398</v>
      </c>
      <c r="J551" s="50">
        <v>750</v>
      </c>
      <c r="K551" s="50">
        <v>1078</v>
      </c>
      <c r="L551" s="50">
        <v>945</v>
      </c>
      <c r="M551" s="50">
        <v>795</v>
      </c>
      <c r="N551" s="50">
        <v>823</v>
      </c>
      <c r="O551" s="50">
        <v>843</v>
      </c>
      <c r="P551" s="50">
        <v>720</v>
      </c>
      <c r="Q551" s="50">
        <v>553</v>
      </c>
      <c r="R551" s="50">
        <v>512</v>
      </c>
      <c r="S551" s="50">
        <v>522</v>
      </c>
      <c r="T551" s="50">
        <v>491</v>
      </c>
      <c r="U551" s="50">
        <v>381</v>
      </c>
      <c r="V551" s="50">
        <v>254</v>
      </c>
      <c r="W551" s="50">
        <v>195</v>
      </c>
      <c r="X551" s="50">
        <v>99</v>
      </c>
      <c r="Y551" s="50">
        <v>28</v>
      </c>
      <c r="Z551" s="50">
        <v>9</v>
      </c>
      <c r="AA551" s="50">
        <v>1</v>
      </c>
      <c r="AB551" s="50">
        <v>0</v>
      </c>
      <c r="AC551" s="50">
        <v>10</v>
      </c>
      <c r="AD551" s="50">
        <v>1109</v>
      </c>
      <c r="AE551" s="50">
        <v>7417</v>
      </c>
      <c r="AF551" s="50">
        <v>1980</v>
      </c>
      <c r="AG551" s="50">
        <v>10.6</v>
      </c>
      <c r="AH551" s="50">
        <v>70.599999999999994</v>
      </c>
      <c r="AI551" s="50">
        <v>18.8</v>
      </c>
      <c r="AJ551" s="48">
        <v>42.3</v>
      </c>
      <c r="AK551" s="50">
        <v>105</v>
      </c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0"/>
      <c r="BR551" s="50"/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0"/>
      <c r="CU551" s="50"/>
      <c r="CV551" s="50"/>
      <c r="CW551" s="50"/>
      <c r="CX551" s="50"/>
      <c r="CY551" s="50"/>
      <c r="CZ551" s="50"/>
      <c r="DA551" s="50"/>
      <c r="DB551" s="50"/>
      <c r="DC551" s="50"/>
      <c r="DD551" s="50"/>
      <c r="DE551" s="50"/>
      <c r="DF551" s="50"/>
      <c r="DG551" s="50"/>
      <c r="DH551" s="50"/>
      <c r="DI551" s="50"/>
      <c r="DJ551" s="50"/>
      <c r="DK551" s="50"/>
      <c r="DL551" s="50"/>
      <c r="DM551" s="50"/>
      <c r="DN551" s="50"/>
      <c r="DO551" s="50"/>
      <c r="DP551" s="50"/>
      <c r="DQ551" s="50"/>
      <c r="DR551" s="50"/>
      <c r="DS551" s="50"/>
      <c r="DT551" s="50"/>
      <c r="DU551" s="50"/>
      <c r="DV551" s="50"/>
      <c r="DW551" s="50"/>
      <c r="DX551" s="50"/>
      <c r="DY551" s="50"/>
      <c r="DZ551" s="50"/>
      <c r="EA551" s="50"/>
      <c r="EB551" s="50"/>
      <c r="EC551" s="50"/>
      <c r="ED551" s="50"/>
      <c r="EE551" s="50"/>
      <c r="EF551" s="50"/>
      <c r="EG551" s="50"/>
      <c r="EH551" s="50"/>
      <c r="EI551" s="50"/>
      <c r="EJ551" s="50"/>
      <c r="EK551" s="50"/>
      <c r="EL551" s="50"/>
      <c r="EM551" s="50"/>
      <c r="EN551" s="50"/>
      <c r="EO551" s="50"/>
      <c r="EP551" s="50"/>
      <c r="EQ551" s="50"/>
      <c r="ER551" s="48"/>
      <c r="ES551" s="50"/>
    </row>
    <row r="552" spans="1:149" x14ac:dyDescent="0.15">
      <c r="A552" s="44" t="s">
        <v>840</v>
      </c>
      <c r="B552" s="44" t="s">
        <v>366</v>
      </c>
      <c r="C552" s="44" t="s">
        <v>579</v>
      </c>
      <c r="D552">
        <v>1</v>
      </c>
      <c r="E552" s="50">
        <v>5422</v>
      </c>
      <c r="F552" s="50">
        <v>226</v>
      </c>
      <c r="G552" s="50">
        <v>169</v>
      </c>
      <c r="H552" s="50">
        <v>183</v>
      </c>
      <c r="I552" s="50">
        <v>209</v>
      </c>
      <c r="J552" s="50">
        <v>398</v>
      </c>
      <c r="K552" s="50">
        <v>582</v>
      </c>
      <c r="L552" s="50">
        <v>507</v>
      </c>
      <c r="M552" s="50">
        <v>420</v>
      </c>
      <c r="N552" s="50">
        <v>440</v>
      </c>
      <c r="O552" s="50">
        <v>506</v>
      </c>
      <c r="P552" s="50">
        <v>374</v>
      </c>
      <c r="Q552" s="50">
        <v>301</v>
      </c>
      <c r="R552" s="50">
        <v>264</v>
      </c>
      <c r="S552" s="50">
        <v>257</v>
      </c>
      <c r="T552" s="50">
        <v>247</v>
      </c>
      <c r="U552" s="50">
        <v>161</v>
      </c>
      <c r="V552" s="50">
        <v>87</v>
      </c>
      <c r="W552" s="50">
        <v>62</v>
      </c>
      <c r="X552" s="50">
        <v>24</v>
      </c>
      <c r="Y552" s="50">
        <v>3</v>
      </c>
      <c r="Z552" s="50">
        <v>2</v>
      </c>
      <c r="AA552" s="50">
        <v>0</v>
      </c>
      <c r="AB552" s="50">
        <v>0</v>
      </c>
      <c r="AC552" s="50">
        <v>2</v>
      </c>
      <c r="AD552" s="50">
        <v>578</v>
      </c>
      <c r="AE552" s="50">
        <v>4001</v>
      </c>
      <c r="AF552" s="50">
        <v>843</v>
      </c>
      <c r="AG552" s="50">
        <v>10.7</v>
      </c>
      <c r="AH552" s="50">
        <v>73.8</v>
      </c>
      <c r="AI552" s="50">
        <v>15.5</v>
      </c>
      <c r="AJ552" s="48">
        <v>40.799999999999997</v>
      </c>
      <c r="AK552" s="50">
        <v>0</v>
      </c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0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  <c r="CM552" s="50"/>
      <c r="CN552" s="50"/>
      <c r="CO552" s="50"/>
      <c r="CP552" s="50"/>
      <c r="CQ552" s="50"/>
      <c r="CR552" s="50"/>
      <c r="CS552" s="50"/>
      <c r="CT552" s="50"/>
      <c r="CU552" s="50"/>
      <c r="CV552" s="50"/>
      <c r="CW552" s="50"/>
      <c r="CX552" s="50"/>
      <c r="CY552" s="50"/>
      <c r="CZ552" s="50"/>
      <c r="DA552" s="50"/>
      <c r="DB552" s="50"/>
      <c r="DC552" s="50"/>
      <c r="DD552" s="50"/>
      <c r="DE552" s="50"/>
      <c r="DF552" s="50"/>
      <c r="DG552" s="50"/>
      <c r="DH552" s="50"/>
      <c r="DI552" s="50"/>
      <c r="DJ552" s="50"/>
      <c r="DK552" s="50"/>
      <c r="DL552" s="50"/>
      <c r="DM552" s="50"/>
      <c r="DN552" s="50"/>
      <c r="DO552" s="50"/>
      <c r="DP552" s="50"/>
      <c r="DQ552" s="50"/>
      <c r="DR552" s="50"/>
      <c r="DS552" s="50"/>
      <c r="DT552" s="50"/>
      <c r="DU552" s="50"/>
      <c r="DV552" s="50"/>
      <c r="DW552" s="50"/>
      <c r="DX552" s="50"/>
      <c r="DY552" s="50"/>
      <c r="DZ552" s="50"/>
      <c r="EA552" s="50"/>
      <c r="EB552" s="50"/>
      <c r="EC552" s="50"/>
      <c r="ED552" s="50"/>
      <c r="EE552" s="50"/>
      <c r="EF552" s="50"/>
      <c r="EG552" s="50"/>
      <c r="EH552" s="50"/>
      <c r="EI552" s="50"/>
      <c r="EJ552" s="50"/>
      <c r="EK552" s="50"/>
      <c r="EL552" s="50"/>
      <c r="EM552" s="50"/>
      <c r="EN552" s="50"/>
      <c r="EO552" s="50"/>
      <c r="EP552" s="50"/>
      <c r="EQ552" s="50"/>
      <c r="ER552" s="48"/>
      <c r="ES552" s="50"/>
    </row>
    <row r="553" spans="1:149" x14ac:dyDescent="0.15">
      <c r="A553" s="44" t="s">
        <v>840</v>
      </c>
      <c r="B553" s="44" t="s">
        <v>366</v>
      </c>
      <c r="C553" s="44" t="s">
        <v>579</v>
      </c>
      <c r="D553">
        <v>2</v>
      </c>
      <c r="E553" s="50">
        <v>5084</v>
      </c>
      <c r="F553" s="50">
        <v>206</v>
      </c>
      <c r="G553" s="50">
        <v>165</v>
      </c>
      <c r="H553" s="50">
        <v>160</v>
      </c>
      <c r="I553" s="50">
        <v>189</v>
      </c>
      <c r="J553" s="50">
        <v>352</v>
      </c>
      <c r="K553" s="50">
        <v>496</v>
      </c>
      <c r="L553" s="50">
        <v>438</v>
      </c>
      <c r="M553" s="50">
        <v>375</v>
      </c>
      <c r="N553" s="50">
        <v>383</v>
      </c>
      <c r="O553" s="50">
        <v>337</v>
      </c>
      <c r="P553" s="50">
        <v>346</v>
      </c>
      <c r="Q553" s="50">
        <v>252</v>
      </c>
      <c r="R553" s="50">
        <v>248</v>
      </c>
      <c r="S553" s="50">
        <v>265</v>
      </c>
      <c r="T553" s="50">
        <v>244</v>
      </c>
      <c r="U553" s="50">
        <v>220</v>
      </c>
      <c r="V553" s="50">
        <v>167</v>
      </c>
      <c r="W553" s="50">
        <v>133</v>
      </c>
      <c r="X553" s="50">
        <v>75</v>
      </c>
      <c r="Y553" s="50">
        <v>25</v>
      </c>
      <c r="Z553" s="50">
        <v>7</v>
      </c>
      <c r="AA553" s="50">
        <v>1</v>
      </c>
      <c r="AB553" s="50">
        <v>0</v>
      </c>
      <c r="AC553" s="50">
        <v>8</v>
      </c>
      <c r="AD553" s="50">
        <v>531</v>
      </c>
      <c r="AE553" s="50">
        <v>3416</v>
      </c>
      <c r="AF553" s="50">
        <v>1137</v>
      </c>
      <c r="AG553" s="50">
        <v>10.4</v>
      </c>
      <c r="AH553" s="50">
        <v>67.2</v>
      </c>
      <c r="AI553" s="50">
        <v>22.4</v>
      </c>
      <c r="AJ553" s="48">
        <v>43.9</v>
      </c>
      <c r="AK553" s="50">
        <v>0</v>
      </c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0"/>
      <c r="BR553" s="50"/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  <c r="CM553" s="50"/>
      <c r="CN553" s="50"/>
      <c r="CO553" s="50"/>
      <c r="CP553" s="50"/>
      <c r="CQ553" s="50"/>
      <c r="CR553" s="50"/>
      <c r="CS553" s="50"/>
      <c r="CT553" s="50"/>
      <c r="CU553" s="50"/>
      <c r="CV553" s="50"/>
      <c r="CW553" s="50"/>
      <c r="CX553" s="50"/>
      <c r="CY553" s="50"/>
      <c r="CZ553" s="50"/>
      <c r="DA553" s="50"/>
      <c r="DB553" s="50"/>
      <c r="DC553" s="50"/>
      <c r="DD553" s="50"/>
      <c r="DE553" s="50"/>
      <c r="DF553" s="50"/>
      <c r="DG553" s="50"/>
      <c r="DH553" s="50"/>
      <c r="DI553" s="50"/>
      <c r="DJ553" s="50"/>
      <c r="DK553" s="50"/>
      <c r="DL553" s="50"/>
      <c r="DM553" s="50"/>
      <c r="DN553" s="50"/>
      <c r="DO553" s="50"/>
      <c r="DP553" s="50"/>
      <c r="DQ553" s="50"/>
      <c r="DR553" s="50"/>
      <c r="DS553" s="50"/>
      <c r="DT553" s="50"/>
      <c r="DU553" s="50"/>
      <c r="DV553" s="50"/>
      <c r="DW553" s="50"/>
      <c r="DX553" s="50"/>
      <c r="DY553" s="50"/>
      <c r="DZ553" s="50"/>
      <c r="EA553" s="50"/>
      <c r="EB553" s="50"/>
      <c r="EC553" s="50"/>
      <c r="ED553" s="50"/>
      <c r="EE553" s="50"/>
      <c r="EF553" s="50"/>
      <c r="EG553" s="50"/>
      <c r="EH553" s="50"/>
      <c r="EI553" s="50"/>
      <c r="EJ553" s="50"/>
      <c r="EK553" s="50"/>
      <c r="EL553" s="50"/>
      <c r="EM553" s="50"/>
      <c r="EN553" s="50"/>
      <c r="EO553" s="50"/>
      <c r="EP553" s="50"/>
      <c r="EQ553" s="50"/>
      <c r="ER553" s="48"/>
      <c r="ES553" s="50"/>
    </row>
    <row r="554" spans="1:149" x14ac:dyDescent="0.15">
      <c r="A554" s="44" t="s">
        <v>841</v>
      </c>
      <c r="B554" s="44" t="s">
        <v>367</v>
      </c>
      <c r="C554" s="44" t="s">
        <v>580</v>
      </c>
      <c r="D554">
        <v>0</v>
      </c>
      <c r="E554" s="50">
        <v>29285</v>
      </c>
      <c r="F554" s="50">
        <v>1180</v>
      </c>
      <c r="G554" s="50">
        <v>1210</v>
      </c>
      <c r="H554" s="50">
        <v>1276</v>
      </c>
      <c r="I554" s="50">
        <v>1397</v>
      </c>
      <c r="J554" s="50">
        <v>1583</v>
      </c>
      <c r="K554" s="50">
        <v>1489</v>
      </c>
      <c r="L554" s="50">
        <v>1572</v>
      </c>
      <c r="M554" s="50">
        <v>1838</v>
      </c>
      <c r="N554" s="50">
        <v>2002</v>
      </c>
      <c r="O554" s="50">
        <v>2313</v>
      </c>
      <c r="P554" s="50">
        <v>2136</v>
      </c>
      <c r="Q554" s="50">
        <v>1872</v>
      </c>
      <c r="R554" s="50">
        <v>1595</v>
      </c>
      <c r="S554" s="50">
        <v>1824</v>
      </c>
      <c r="T554" s="50">
        <v>1936</v>
      </c>
      <c r="U554" s="50">
        <v>1534</v>
      </c>
      <c r="V554" s="50">
        <v>1183</v>
      </c>
      <c r="W554" s="50">
        <v>859</v>
      </c>
      <c r="X554" s="50">
        <v>364</v>
      </c>
      <c r="Y554" s="50">
        <v>99</v>
      </c>
      <c r="Z554" s="50">
        <v>20</v>
      </c>
      <c r="AA554" s="50">
        <v>3</v>
      </c>
      <c r="AB554" s="50">
        <v>0</v>
      </c>
      <c r="AC554" s="50">
        <v>23</v>
      </c>
      <c r="AD554" s="50">
        <v>3666</v>
      </c>
      <c r="AE554" s="50">
        <v>17797</v>
      </c>
      <c r="AF554" s="50">
        <v>7822</v>
      </c>
      <c r="AG554" s="50">
        <v>12.5</v>
      </c>
      <c r="AH554" s="50">
        <v>60.8</v>
      </c>
      <c r="AI554" s="50">
        <v>26.7</v>
      </c>
      <c r="AJ554" s="48">
        <v>46.1</v>
      </c>
      <c r="AK554" s="50">
        <v>107</v>
      </c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50"/>
      <c r="BQ554" s="50"/>
      <c r="BR554" s="50"/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  <c r="CM554" s="50"/>
      <c r="CN554" s="50"/>
      <c r="CO554" s="50"/>
      <c r="CP554" s="50"/>
      <c r="CQ554" s="50"/>
      <c r="CR554" s="50"/>
      <c r="CS554" s="50"/>
      <c r="CT554" s="50"/>
      <c r="CU554" s="50"/>
      <c r="CV554" s="50"/>
      <c r="CW554" s="50"/>
      <c r="CX554" s="50"/>
      <c r="CY554" s="50"/>
      <c r="CZ554" s="50"/>
      <c r="DA554" s="50"/>
      <c r="DB554" s="50"/>
      <c r="DC554" s="50"/>
      <c r="DD554" s="50"/>
      <c r="DE554" s="50"/>
      <c r="DF554" s="50"/>
      <c r="DG554" s="50"/>
      <c r="DH554" s="50"/>
      <c r="DI554" s="50"/>
      <c r="DJ554" s="50"/>
      <c r="DK554" s="50"/>
      <c r="DL554" s="50"/>
      <c r="DM554" s="50"/>
      <c r="DN554" s="50"/>
      <c r="DO554" s="50"/>
      <c r="DP554" s="50"/>
      <c r="DQ554" s="50"/>
      <c r="DR554" s="50"/>
      <c r="DS554" s="50"/>
      <c r="DT554" s="50"/>
      <c r="DU554" s="50"/>
      <c r="DV554" s="50"/>
      <c r="DW554" s="50"/>
      <c r="DX554" s="50"/>
      <c r="DY554" s="50"/>
      <c r="DZ554" s="50"/>
      <c r="EA554" s="50"/>
      <c r="EB554" s="50"/>
      <c r="EC554" s="50"/>
      <c r="ED554" s="50"/>
      <c r="EE554" s="50"/>
      <c r="EF554" s="50"/>
      <c r="EG554" s="50"/>
      <c r="EH554" s="50"/>
      <c r="EI554" s="50"/>
      <c r="EJ554" s="50"/>
      <c r="EK554" s="50"/>
      <c r="EL554" s="50"/>
      <c r="EM554" s="50"/>
      <c r="EN554" s="50"/>
      <c r="EO554" s="50"/>
      <c r="EP554" s="50"/>
      <c r="EQ554" s="50"/>
      <c r="ER554" s="48"/>
      <c r="ES554" s="50"/>
    </row>
    <row r="555" spans="1:149" x14ac:dyDescent="0.15">
      <c r="A555" s="44" t="s">
        <v>841</v>
      </c>
      <c r="B555" s="44" t="s">
        <v>367</v>
      </c>
      <c r="C555" s="44" t="s">
        <v>580</v>
      </c>
      <c r="D555">
        <v>1</v>
      </c>
      <c r="E555" s="50">
        <v>13712</v>
      </c>
      <c r="F555" s="50">
        <v>591</v>
      </c>
      <c r="G555" s="50">
        <v>632</v>
      </c>
      <c r="H555" s="50">
        <v>620</v>
      </c>
      <c r="I555" s="50">
        <v>697</v>
      </c>
      <c r="J555" s="50">
        <v>819</v>
      </c>
      <c r="K555" s="50">
        <v>694</v>
      </c>
      <c r="L555" s="50">
        <v>777</v>
      </c>
      <c r="M555" s="50">
        <v>882</v>
      </c>
      <c r="N555" s="50">
        <v>976</v>
      </c>
      <c r="O555" s="50">
        <v>1089</v>
      </c>
      <c r="P555" s="50">
        <v>1031</v>
      </c>
      <c r="Q555" s="50">
        <v>912</v>
      </c>
      <c r="R555" s="50">
        <v>727</v>
      </c>
      <c r="S555" s="50">
        <v>837</v>
      </c>
      <c r="T555" s="50">
        <v>895</v>
      </c>
      <c r="U555" s="50">
        <v>642</v>
      </c>
      <c r="V555" s="50">
        <v>441</v>
      </c>
      <c r="W555" s="50">
        <v>328</v>
      </c>
      <c r="X555" s="50">
        <v>100</v>
      </c>
      <c r="Y555" s="50">
        <v>19</v>
      </c>
      <c r="Z555" s="50">
        <v>3</v>
      </c>
      <c r="AA555" s="50">
        <v>0</v>
      </c>
      <c r="AB555" s="50">
        <v>0</v>
      </c>
      <c r="AC555" s="50">
        <v>3</v>
      </c>
      <c r="AD555" s="50">
        <v>1843</v>
      </c>
      <c r="AE555" s="50">
        <v>8604</v>
      </c>
      <c r="AF555" s="50">
        <v>3265</v>
      </c>
      <c r="AG555" s="50">
        <v>13.4</v>
      </c>
      <c r="AH555" s="50">
        <v>62.7</v>
      </c>
      <c r="AI555" s="50">
        <v>23.8</v>
      </c>
      <c r="AJ555" s="48">
        <v>44.3</v>
      </c>
      <c r="AK555" s="50">
        <v>0</v>
      </c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50"/>
      <c r="BN555" s="50"/>
      <c r="BO555" s="50"/>
      <c r="BP555" s="50"/>
      <c r="BQ555" s="50"/>
      <c r="BR555" s="50"/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  <c r="CM555" s="50"/>
      <c r="CN555" s="50"/>
      <c r="CO555" s="50"/>
      <c r="CP555" s="50"/>
      <c r="CQ555" s="50"/>
      <c r="CR555" s="50"/>
      <c r="CS555" s="50"/>
      <c r="CT555" s="50"/>
      <c r="CU555" s="50"/>
      <c r="CV555" s="50"/>
      <c r="CW555" s="50"/>
      <c r="CX555" s="50"/>
      <c r="CY555" s="50"/>
      <c r="CZ555" s="50"/>
      <c r="DA555" s="50"/>
      <c r="DB555" s="50"/>
      <c r="DC555" s="50"/>
      <c r="DD555" s="50"/>
      <c r="DE555" s="50"/>
      <c r="DF555" s="50"/>
      <c r="DG555" s="50"/>
      <c r="DH555" s="50"/>
      <c r="DI555" s="50"/>
      <c r="DJ555" s="50"/>
      <c r="DK555" s="50"/>
      <c r="DL555" s="50"/>
      <c r="DM555" s="50"/>
      <c r="DN555" s="50"/>
      <c r="DO555" s="50"/>
      <c r="DP555" s="50"/>
      <c r="DQ555" s="50"/>
      <c r="DR555" s="50"/>
      <c r="DS555" s="50"/>
      <c r="DT555" s="50"/>
      <c r="DU555" s="50"/>
      <c r="DV555" s="50"/>
      <c r="DW555" s="50"/>
      <c r="DX555" s="50"/>
      <c r="DY555" s="50"/>
      <c r="DZ555" s="50"/>
      <c r="EA555" s="50"/>
      <c r="EB555" s="50"/>
      <c r="EC555" s="50"/>
      <c r="ED555" s="50"/>
      <c r="EE555" s="50"/>
      <c r="EF555" s="50"/>
      <c r="EG555" s="50"/>
      <c r="EH555" s="50"/>
      <c r="EI555" s="50"/>
      <c r="EJ555" s="50"/>
      <c r="EK555" s="50"/>
      <c r="EL555" s="50"/>
      <c r="EM555" s="50"/>
      <c r="EN555" s="50"/>
      <c r="EO555" s="50"/>
      <c r="EP555" s="50"/>
      <c r="EQ555" s="50"/>
      <c r="ER555" s="48"/>
      <c r="ES555" s="50"/>
    </row>
    <row r="556" spans="1:149" x14ac:dyDescent="0.15">
      <c r="A556" s="44" t="s">
        <v>841</v>
      </c>
      <c r="B556" s="44" t="s">
        <v>367</v>
      </c>
      <c r="C556" s="44" t="s">
        <v>580</v>
      </c>
      <c r="D556">
        <v>2</v>
      </c>
      <c r="E556" s="50">
        <v>15573</v>
      </c>
      <c r="F556" s="50">
        <v>589</v>
      </c>
      <c r="G556" s="50">
        <v>578</v>
      </c>
      <c r="H556" s="50">
        <v>656</v>
      </c>
      <c r="I556" s="50">
        <v>700</v>
      </c>
      <c r="J556" s="50">
        <v>764</v>
      </c>
      <c r="K556" s="50">
        <v>795</v>
      </c>
      <c r="L556" s="50">
        <v>795</v>
      </c>
      <c r="M556" s="50">
        <v>956</v>
      </c>
      <c r="N556" s="50">
        <v>1026</v>
      </c>
      <c r="O556" s="50">
        <v>1224</v>
      </c>
      <c r="P556" s="50">
        <v>1105</v>
      </c>
      <c r="Q556" s="50">
        <v>960</v>
      </c>
      <c r="R556" s="50">
        <v>868</v>
      </c>
      <c r="S556" s="50">
        <v>987</v>
      </c>
      <c r="T556" s="50">
        <v>1041</v>
      </c>
      <c r="U556" s="50">
        <v>892</v>
      </c>
      <c r="V556" s="50">
        <v>742</v>
      </c>
      <c r="W556" s="50">
        <v>531</v>
      </c>
      <c r="X556" s="50">
        <v>264</v>
      </c>
      <c r="Y556" s="50">
        <v>80</v>
      </c>
      <c r="Z556" s="50">
        <v>17</v>
      </c>
      <c r="AA556" s="50">
        <v>3</v>
      </c>
      <c r="AB556" s="50">
        <v>0</v>
      </c>
      <c r="AC556" s="50">
        <v>20</v>
      </c>
      <c r="AD556" s="50">
        <v>1823</v>
      </c>
      <c r="AE556" s="50">
        <v>9193</v>
      </c>
      <c r="AF556" s="50">
        <v>4557</v>
      </c>
      <c r="AG556" s="50">
        <v>11.7</v>
      </c>
      <c r="AH556" s="50">
        <v>59</v>
      </c>
      <c r="AI556" s="50">
        <v>29.3</v>
      </c>
      <c r="AJ556" s="48">
        <v>47.6</v>
      </c>
      <c r="AK556" s="50">
        <v>0</v>
      </c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50"/>
      <c r="BQ556" s="50"/>
      <c r="BR556" s="50"/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  <c r="DA556" s="50"/>
      <c r="DB556" s="50"/>
      <c r="DC556" s="50"/>
      <c r="DD556" s="50"/>
      <c r="DE556" s="50"/>
      <c r="DF556" s="50"/>
      <c r="DG556" s="50"/>
      <c r="DH556" s="50"/>
      <c r="DI556" s="50"/>
      <c r="DJ556" s="50"/>
      <c r="DK556" s="50"/>
      <c r="DL556" s="50"/>
      <c r="DM556" s="50"/>
      <c r="DN556" s="50"/>
      <c r="DO556" s="50"/>
      <c r="DP556" s="50"/>
      <c r="DQ556" s="50"/>
      <c r="DR556" s="50"/>
      <c r="DS556" s="50"/>
      <c r="DT556" s="50"/>
      <c r="DU556" s="50"/>
      <c r="DV556" s="50"/>
      <c r="DW556" s="50"/>
      <c r="DX556" s="50"/>
      <c r="DY556" s="50"/>
      <c r="DZ556" s="50"/>
      <c r="EA556" s="50"/>
      <c r="EB556" s="50"/>
      <c r="EC556" s="50"/>
      <c r="ED556" s="50"/>
      <c r="EE556" s="50"/>
      <c r="EF556" s="50"/>
      <c r="EG556" s="50"/>
      <c r="EH556" s="50"/>
      <c r="EI556" s="50"/>
      <c r="EJ556" s="50"/>
      <c r="EK556" s="50"/>
      <c r="EL556" s="50"/>
      <c r="EM556" s="50"/>
      <c r="EN556" s="50"/>
      <c r="EO556" s="50"/>
      <c r="EP556" s="50"/>
      <c r="EQ556" s="50"/>
      <c r="ER556" s="48"/>
      <c r="ES556" s="50"/>
    </row>
    <row r="557" spans="1:149" x14ac:dyDescent="0.15">
      <c r="A557" s="44" t="s">
        <v>842</v>
      </c>
      <c r="B557" s="44" t="s">
        <v>368</v>
      </c>
      <c r="C557" s="44" t="s">
        <v>581</v>
      </c>
      <c r="D557">
        <v>0</v>
      </c>
      <c r="E557" s="50">
        <v>8603</v>
      </c>
      <c r="F557" s="50">
        <v>318</v>
      </c>
      <c r="G557" s="50">
        <v>300</v>
      </c>
      <c r="H557" s="50">
        <v>357</v>
      </c>
      <c r="I557" s="50">
        <v>425</v>
      </c>
      <c r="J557" s="50">
        <v>593</v>
      </c>
      <c r="K557" s="50">
        <v>607</v>
      </c>
      <c r="L557" s="50">
        <v>537</v>
      </c>
      <c r="M557" s="50">
        <v>481</v>
      </c>
      <c r="N557" s="50">
        <v>640</v>
      </c>
      <c r="O557" s="50">
        <v>732</v>
      </c>
      <c r="P557" s="50">
        <v>644</v>
      </c>
      <c r="Q557" s="50">
        <v>582</v>
      </c>
      <c r="R557" s="50">
        <v>443</v>
      </c>
      <c r="S557" s="50">
        <v>523</v>
      </c>
      <c r="T557" s="50">
        <v>566</v>
      </c>
      <c r="U557" s="50">
        <v>419</v>
      </c>
      <c r="V557" s="50">
        <v>249</v>
      </c>
      <c r="W557" s="50">
        <v>132</v>
      </c>
      <c r="X557" s="50">
        <v>44</v>
      </c>
      <c r="Y557" s="50">
        <v>10</v>
      </c>
      <c r="Z557" s="50">
        <v>1</v>
      </c>
      <c r="AA557" s="50">
        <v>0</v>
      </c>
      <c r="AB557" s="50">
        <v>0</v>
      </c>
      <c r="AC557" s="50">
        <v>1</v>
      </c>
      <c r="AD557" s="50">
        <v>975</v>
      </c>
      <c r="AE557" s="50">
        <v>5684</v>
      </c>
      <c r="AF557" s="50">
        <v>1944</v>
      </c>
      <c r="AG557" s="50">
        <v>11.3</v>
      </c>
      <c r="AH557" s="50">
        <v>66.099999999999994</v>
      </c>
      <c r="AI557" s="50">
        <v>22.6</v>
      </c>
      <c r="AJ557" s="48">
        <v>44</v>
      </c>
      <c r="AK557" s="50">
        <v>103</v>
      </c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50"/>
      <c r="BQ557" s="50"/>
      <c r="BR557" s="50"/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0"/>
      <c r="DA557" s="50"/>
      <c r="DB557" s="50"/>
      <c r="DC557" s="50"/>
      <c r="DD557" s="50"/>
      <c r="DE557" s="50"/>
      <c r="DF557" s="50"/>
      <c r="DG557" s="50"/>
      <c r="DH557" s="50"/>
      <c r="DI557" s="50"/>
      <c r="DJ557" s="50"/>
      <c r="DK557" s="50"/>
      <c r="DL557" s="50"/>
      <c r="DM557" s="50"/>
      <c r="DN557" s="50"/>
      <c r="DO557" s="50"/>
      <c r="DP557" s="50"/>
      <c r="DQ557" s="50"/>
      <c r="DR557" s="50"/>
      <c r="DS557" s="50"/>
      <c r="DT557" s="50"/>
      <c r="DU557" s="50"/>
      <c r="DV557" s="50"/>
      <c r="DW557" s="50"/>
      <c r="DX557" s="50"/>
      <c r="DY557" s="50"/>
      <c r="DZ557" s="50"/>
      <c r="EA557" s="50"/>
      <c r="EB557" s="50"/>
      <c r="EC557" s="50"/>
      <c r="ED557" s="50"/>
      <c r="EE557" s="50"/>
      <c r="EF557" s="50"/>
      <c r="EG557" s="50"/>
      <c r="EH557" s="50"/>
      <c r="EI557" s="50"/>
      <c r="EJ557" s="50"/>
      <c r="EK557" s="50"/>
      <c r="EL557" s="50"/>
      <c r="EM557" s="50"/>
      <c r="EN557" s="50"/>
      <c r="EO557" s="50"/>
      <c r="EP557" s="50"/>
      <c r="EQ557" s="50"/>
      <c r="ER557" s="48"/>
      <c r="ES557" s="50"/>
    </row>
    <row r="558" spans="1:149" x14ac:dyDescent="0.15">
      <c r="A558" s="44" t="s">
        <v>842</v>
      </c>
      <c r="B558" s="44" t="s">
        <v>368</v>
      </c>
      <c r="C558" s="44" t="s">
        <v>581</v>
      </c>
      <c r="D558">
        <v>1</v>
      </c>
      <c r="E558" s="50">
        <v>4391</v>
      </c>
      <c r="F558" s="50">
        <v>155</v>
      </c>
      <c r="G558" s="50">
        <v>140</v>
      </c>
      <c r="H558" s="50">
        <v>183</v>
      </c>
      <c r="I558" s="50">
        <v>214</v>
      </c>
      <c r="J558" s="50">
        <v>362</v>
      </c>
      <c r="K558" s="50">
        <v>342</v>
      </c>
      <c r="L558" s="50">
        <v>275</v>
      </c>
      <c r="M558" s="50">
        <v>255</v>
      </c>
      <c r="N558" s="50">
        <v>328</v>
      </c>
      <c r="O558" s="50">
        <v>397</v>
      </c>
      <c r="P558" s="50">
        <v>334</v>
      </c>
      <c r="Q558" s="50">
        <v>298</v>
      </c>
      <c r="R558" s="50">
        <v>232</v>
      </c>
      <c r="S558" s="50">
        <v>233</v>
      </c>
      <c r="T558" s="50">
        <v>274</v>
      </c>
      <c r="U558" s="50">
        <v>204</v>
      </c>
      <c r="V558" s="50">
        <v>94</v>
      </c>
      <c r="W558" s="50">
        <v>58</v>
      </c>
      <c r="X558" s="50">
        <v>10</v>
      </c>
      <c r="Y558" s="50">
        <v>3</v>
      </c>
      <c r="Z558" s="50">
        <v>0</v>
      </c>
      <c r="AA558" s="50">
        <v>0</v>
      </c>
      <c r="AB558" s="50">
        <v>0</v>
      </c>
      <c r="AC558" s="50">
        <v>0</v>
      </c>
      <c r="AD558" s="50">
        <v>478</v>
      </c>
      <c r="AE558" s="50">
        <v>3037</v>
      </c>
      <c r="AF558" s="50">
        <v>876</v>
      </c>
      <c r="AG558" s="50">
        <v>10.9</v>
      </c>
      <c r="AH558" s="50">
        <v>69.2</v>
      </c>
      <c r="AI558" s="50">
        <v>19.899999999999999</v>
      </c>
      <c r="AJ558" s="48">
        <v>42.9</v>
      </c>
      <c r="AK558" s="50">
        <v>0</v>
      </c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0"/>
      <c r="DA558" s="50"/>
      <c r="DB558" s="50"/>
      <c r="DC558" s="50"/>
      <c r="DD558" s="50"/>
      <c r="DE558" s="50"/>
      <c r="DF558" s="50"/>
      <c r="DG558" s="50"/>
      <c r="DH558" s="50"/>
      <c r="DI558" s="50"/>
      <c r="DJ558" s="50"/>
      <c r="DK558" s="50"/>
      <c r="DL558" s="50"/>
      <c r="DM558" s="50"/>
      <c r="DN558" s="50"/>
      <c r="DO558" s="50"/>
      <c r="DP558" s="50"/>
      <c r="DQ558" s="50"/>
      <c r="DR558" s="50"/>
      <c r="DS558" s="50"/>
      <c r="DT558" s="50"/>
      <c r="DU558" s="50"/>
      <c r="DV558" s="50"/>
      <c r="DW558" s="50"/>
      <c r="DX558" s="50"/>
      <c r="DY558" s="50"/>
      <c r="DZ558" s="50"/>
      <c r="EA558" s="50"/>
      <c r="EB558" s="50"/>
      <c r="EC558" s="50"/>
      <c r="ED558" s="50"/>
      <c r="EE558" s="50"/>
      <c r="EF558" s="50"/>
      <c r="EG558" s="50"/>
      <c r="EH558" s="50"/>
      <c r="EI558" s="50"/>
      <c r="EJ558" s="50"/>
      <c r="EK558" s="50"/>
      <c r="EL558" s="50"/>
      <c r="EM558" s="50"/>
      <c r="EN558" s="50"/>
      <c r="EO558" s="50"/>
      <c r="EP558" s="50"/>
      <c r="EQ558" s="50"/>
      <c r="ER558" s="48"/>
      <c r="ES558" s="50"/>
    </row>
    <row r="559" spans="1:149" x14ac:dyDescent="0.15">
      <c r="A559" s="44" t="s">
        <v>842</v>
      </c>
      <c r="B559" s="44" t="s">
        <v>368</v>
      </c>
      <c r="C559" s="44" t="s">
        <v>581</v>
      </c>
      <c r="D559">
        <v>2</v>
      </c>
      <c r="E559" s="50">
        <v>4212</v>
      </c>
      <c r="F559" s="50">
        <v>163</v>
      </c>
      <c r="G559" s="50">
        <v>160</v>
      </c>
      <c r="H559" s="50">
        <v>174</v>
      </c>
      <c r="I559" s="50">
        <v>211</v>
      </c>
      <c r="J559" s="50">
        <v>231</v>
      </c>
      <c r="K559" s="50">
        <v>265</v>
      </c>
      <c r="L559" s="50">
        <v>262</v>
      </c>
      <c r="M559" s="50">
        <v>226</v>
      </c>
      <c r="N559" s="50">
        <v>312</v>
      </c>
      <c r="O559" s="50">
        <v>335</v>
      </c>
      <c r="P559" s="50">
        <v>310</v>
      </c>
      <c r="Q559" s="50">
        <v>284</v>
      </c>
      <c r="R559" s="50">
        <v>211</v>
      </c>
      <c r="S559" s="50">
        <v>290</v>
      </c>
      <c r="T559" s="50">
        <v>292</v>
      </c>
      <c r="U559" s="50">
        <v>215</v>
      </c>
      <c r="V559" s="50">
        <v>155</v>
      </c>
      <c r="W559" s="50">
        <v>74</v>
      </c>
      <c r="X559" s="50">
        <v>34</v>
      </c>
      <c r="Y559" s="50">
        <v>7</v>
      </c>
      <c r="Z559" s="50">
        <v>1</v>
      </c>
      <c r="AA559" s="50">
        <v>0</v>
      </c>
      <c r="AB559" s="50">
        <v>0</v>
      </c>
      <c r="AC559" s="50">
        <v>1</v>
      </c>
      <c r="AD559" s="50">
        <v>497</v>
      </c>
      <c r="AE559" s="50">
        <v>2647</v>
      </c>
      <c r="AF559" s="50">
        <v>1068</v>
      </c>
      <c r="AG559" s="50">
        <v>11.8</v>
      </c>
      <c r="AH559" s="50">
        <v>62.8</v>
      </c>
      <c r="AI559" s="50">
        <v>25.4</v>
      </c>
      <c r="AJ559" s="48">
        <v>45.2</v>
      </c>
      <c r="AK559" s="50">
        <v>0</v>
      </c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  <c r="BJ559" s="50"/>
      <c r="BK559" s="50"/>
      <c r="BL559" s="50"/>
      <c r="BM559" s="50"/>
      <c r="BN559" s="50"/>
      <c r="BO559" s="50"/>
      <c r="BP559" s="50"/>
      <c r="BQ559" s="50"/>
      <c r="BR559" s="50"/>
      <c r="BS559" s="50"/>
      <c r="BT559" s="50"/>
      <c r="BU559" s="50"/>
      <c r="BV559" s="50"/>
      <c r="BW559" s="50"/>
      <c r="BX559" s="50"/>
      <c r="BY559" s="50"/>
      <c r="BZ559" s="50"/>
      <c r="CA559" s="50"/>
      <c r="CB559" s="50"/>
      <c r="CC559" s="50"/>
      <c r="CD559" s="50"/>
      <c r="CE559" s="50"/>
      <c r="CF559" s="50"/>
      <c r="CG559" s="50"/>
      <c r="CH559" s="50"/>
      <c r="CI559" s="50"/>
      <c r="CJ559" s="50"/>
      <c r="CK559" s="50"/>
      <c r="CL559" s="50"/>
      <c r="CM559" s="50"/>
      <c r="CN559" s="50"/>
      <c r="CO559" s="50"/>
      <c r="CP559" s="50"/>
      <c r="CQ559" s="50"/>
      <c r="CR559" s="50"/>
      <c r="CS559" s="50"/>
      <c r="CT559" s="50"/>
      <c r="CU559" s="50"/>
      <c r="CV559" s="50"/>
      <c r="CW559" s="50"/>
      <c r="CX559" s="50"/>
      <c r="CY559" s="50"/>
      <c r="CZ559" s="50"/>
      <c r="DA559" s="50"/>
      <c r="DB559" s="50"/>
      <c r="DC559" s="50"/>
      <c r="DD559" s="50"/>
      <c r="DE559" s="50"/>
      <c r="DF559" s="50"/>
      <c r="DG559" s="50"/>
      <c r="DH559" s="50"/>
      <c r="DI559" s="50"/>
      <c r="DJ559" s="50"/>
      <c r="DK559" s="50"/>
      <c r="DL559" s="50"/>
      <c r="DM559" s="50"/>
      <c r="DN559" s="50"/>
      <c r="DO559" s="50"/>
      <c r="DP559" s="50"/>
      <c r="DQ559" s="50"/>
      <c r="DR559" s="50"/>
      <c r="DS559" s="50"/>
      <c r="DT559" s="50"/>
      <c r="DU559" s="50"/>
      <c r="DV559" s="50"/>
      <c r="DW559" s="50"/>
      <c r="DX559" s="50"/>
      <c r="DY559" s="50"/>
      <c r="DZ559" s="50"/>
      <c r="EA559" s="50"/>
      <c r="EB559" s="50"/>
      <c r="EC559" s="50"/>
      <c r="ED559" s="50"/>
      <c r="EE559" s="50"/>
      <c r="EF559" s="50"/>
      <c r="EG559" s="50"/>
      <c r="EH559" s="50"/>
      <c r="EI559" s="50"/>
      <c r="EJ559" s="50"/>
      <c r="EK559" s="50"/>
      <c r="EL559" s="50"/>
      <c r="EM559" s="50"/>
      <c r="EN559" s="50"/>
      <c r="EO559" s="50"/>
      <c r="EP559" s="50"/>
      <c r="EQ559" s="50"/>
      <c r="ER559" s="48"/>
      <c r="ES559" s="50"/>
    </row>
    <row r="560" spans="1:149" x14ac:dyDescent="0.15">
      <c r="A560" s="44" t="s">
        <v>843</v>
      </c>
      <c r="B560" s="44" t="s">
        <v>369</v>
      </c>
      <c r="C560" s="44" t="s">
        <v>582</v>
      </c>
      <c r="D560">
        <v>0</v>
      </c>
      <c r="E560" s="50">
        <v>5031</v>
      </c>
      <c r="F560" s="50">
        <v>189</v>
      </c>
      <c r="G560" s="50">
        <v>218</v>
      </c>
      <c r="H560" s="50">
        <v>168</v>
      </c>
      <c r="I560" s="50">
        <v>201</v>
      </c>
      <c r="J560" s="50">
        <v>285</v>
      </c>
      <c r="K560" s="50">
        <v>358</v>
      </c>
      <c r="L560" s="50">
        <v>307</v>
      </c>
      <c r="M560" s="50">
        <v>355</v>
      </c>
      <c r="N560" s="50">
        <v>368</v>
      </c>
      <c r="O560" s="50">
        <v>402</v>
      </c>
      <c r="P560" s="50">
        <v>318</v>
      </c>
      <c r="Q560" s="50">
        <v>273</v>
      </c>
      <c r="R560" s="50">
        <v>290</v>
      </c>
      <c r="S560" s="50">
        <v>352</v>
      </c>
      <c r="T560" s="50">
        <v>357</v>
      </c>
      <c r="U560" s="50">
        <v>278</v>
      </c>
      <c r="V560" s="50">
        <v>152</v>
      </c>
      <c r="W560" s="50">
        <v>102</v>
      </c>
      <c r="X560" s="50">
        <v>40</v>
      </c>
      <c r="Y560" s="50">
        <v>18</v>
      </c>
      <c r="Z560" s="50">
        <v>0</v>
      </c>
      <c r="AA560" s="50">
        <v>0</v>
      </c>
      <c r="AB560" s="50">
        <v>0</v>
      </c>
      <c r="AC560" s="50">
        <v>0</v>
      </c>
      <c r="AD560" s="50">
        <v>575</v>
      </c>
      <c r="AE560" s="50">
        <v>3157</v>
      </c>
      <c r="AF560" s="50">
        <v>1299</v>
      </c>
      <c r="AG560" s="50">
        <v>11.4</v>
      </c>
      <c r="AH560" s="50">
        <v>62.8</v>
      </c>
      <c r="AI560" s="50">
        <v>25.8</v>
      </c>
      <c r="AJ560" s="48">
        <v>45.3</v>
      </c>
      <c r="AK560" s="50">
        <v>99</v>
      </c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  <c r="BJ560" s="50"/>
      <c r="BK560" s="50"/>
      <c r="BL560" s="50"/>
      <c r="BM560" s="50"/>
      <c r="BN560" s="50"/>
      <c r="BO560" s="50"/>
      <c r="BP560" s="50"/>
      <c r="BQ560" s="50"/>
      <c r="BR560" s="50"/>
      <c r="BS560" s="50"/>
      <c r="BT560" s="50"/>
      <c r="BU560" s="50"/>
      <c r="BV560" s="50"/>
      <c r="BW560" s="50"/>
      <c r="BX560" s="50"/>
      <c r="BY560" s="50"/>
      <c r="BZ560" s="50"/>
      <c r="CA560" s="50"/>
      <c r="CB560" s="50"/>
      <c r="CC560" s="50"/>
      <c r="CD560" s="50"/>
      <c r="CE560" s="50"/>
      <c r="CF560" s="50"/>
      <c r="CG560" s="50"/>
      <c r="CH560" s="50"/>
      <c r="CI560" s="50"/>
      <c r="CJ560" s="50"/>
      <c r="CK560" s="50"/>
      <c r="CL560" s="50"/>
      <c r="CM560" s="50"/>
      <c r="CN560" s="50"/>
      <c r="CO560" s="50"/>
      <c r="CP560" s="50"/>
      <c r="CQ560" s="50"/>
      <c r="CR560" s="50"/>
      <c r="CS560" s="50"/>
      <c r="CT560" s="50"/>
      <c r="CU560" s="50"/>
      <c r="CV560" s="50"/>
      <c r="CW560" s="50"/>
      <c r="CX560" s="50"/>
      <c r="CY560" s="50"/>
      <c r="CZ560" s="50"/>
      <c r="DA560" s="50"/>
      <c r="DB560" s="50"/>
      <c r="DC560" s="50"/>
      <c r="DD560" s="50"/>
      <c r="DE560" s="50"/>
      <c r="DF560" s="50"/>
      <c r="DG560" s="50"/>
      <c r="DH560" s="50"/>
      <c r="DI560" s="50"/>
      <c r="DJ560" s="50"/>
      <c r="DK560" s="50"/>
      <c r="DL560" s="50"/>
      <c r="DM560" s="50"/>
      <c r="DN560" s="50"/>
      <c r="DO560" s="50"/>
      <c r="DP560" s="50"/>
      <c r="DQ560" s="50"/>
      <c r="DR560" s="50"/>
      <c r="DS560" s="50"/>
      <c r="DT560" s="50"/>
      <c r="DU560" s="50"/>
      <c r="DV560" s="50"/>
      <c r="DW560" s="50"/>
      <c r="DX560" s="50"/>
      <c r="DY560" s="50"/>
      <c r="DZ560" s="50"/>
      <c r="EA560" s="50"/>
      <c r="EB560" s="50"/>
      <c r="EC560" s="50"/>
      <c r="ED560" s="50"/>
      <c r="EE560" s="50"/>
      <c r="EF560" s="50"/>
      <c r="EG560" s="50"/>
      <c r="EH560" s="50"/>
      <c r="EI560" s="50"/>
      <c r="EJ560" s="50"/>
      <c r="EK560" s="50"/>
      <c r="EL560" s="50"/>
      <c r="EM560" s="50"/>
      <c r="EN560" s="50"/>
      <c r="EO560" s="50"/>
      <c r="EP560" s="50"/>
      <c r="EQ560" s="50"/>
      <c r="ER560" s="48"/>
      <c r="ES560" s="50"/>
    </row>
    <row r="561" spans="1:149" x14ac:dyDescent="0.15">
      <c r="A561" s="44" t="s">
        <v>843</v>
      </c>
      <c r="B561" s="44" t="s">
        <v>369</v>
      </c>
      <c r="C561" s="44" t="s">
        <v>582</v>
      </c>
      <c r="D561">
        <v>1</v>
      </c>
      <c r="E561" s="50">
        <v>2600</v>
      </c>
      <c r="F561" s="50">
        <v>85</v>
      </c>
      <c r="G561" s="50">
        <v>121</v>
      </c>
      <c r="H561" s="50">
        <v>89</v>
      </c>
      <c r="I561" s="50">
        <v>106</v>
      </c>
      <c r="J561" s="50">
        <v>164</v>
      </c>
      <c r="K561" s="50">
        <v>197</v>
      </c>
      <c r="L561" s="50">
        <v>169</v>
      </c>
      <c r="M561" s="50">
        <v>212</v>
      </c>
      <c r="N561" s="50">
        <v>194</v>
      </c>
      <c r="O561" s="50">
        <v>232</v>
      </c>
      <c r="P561" s="50">
        <v>166</v>
      </c>
      <c r="Q561" s="50">
        <v>121</v>
      </c>
      <c r="R561" s="50">
        <v>152</v>
      </c>
      <c r="S561" s="50">
        <v>171</v>
      </c>
      <c r="T561" s="50">
        <v>180</v>
      </c>
      <c r="U561" s="50">
        <v>126</v>
      </c>
      <c r="V561" s="50">
        <v>66</v>
      </c>
      <c r="W561" s="50">
        <v>35</v>
      </c>
      <c r="X561" s="50">
        <v>9</v>
      </c>
      <c r="Y561" s="50">
        <v>5</v>
      </c>
      <c r="Z561" s="50">
        <v>0</v>
      </c>
      <c r="AA561" s="50">
        <v>0</v>
      </c>
      <c r="AB561" s="50">
        <v>0</v>
      </c>
      <c r="AC561" s="50">
        <v>0</v>
      </c>
      <c r="AD561" s="50">
        <v>295</v>
      </c>
      <c r="AE561" s="50">
        <v>1713</v>
      </c>
      <c r="AF561" s="50">
        <v>592</v>
      </c>
      <c r="AG561" s="50">
        <v>11.3</v>
      </c>
      <c r="AH561" s="50">
        <v>65.900000000000006</v>
      </c>
      <c r="AI561" s="50">
        <v>22.8</v>
      </c>
      <c r="AJ561" s="48">
        <v>43.9</v>
      </c>
      <c r="AK561" s="50">
        <v>0</v>
      </c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50"/>
      <c r="BN561" s="50"/>
      <c r="BO561" s="50"/>
      <c r="BP561" s="50"/>
      <c r="BQ561" s="50"/>
      <c r="BR561" s="50"/>
      <c r="BS561" s="50"/>
      <c r="BT561" s="50"/>
      <c r="BU561" s="50"/>
      <c r="BV561" s="50"/>
      <c r="BW561" s="50"/>
      <c r="BX561" s="50"/>
      <c r="BY561" s="50"/>
      <c r="BZ561" s="50"/>
      <c r="CA561" s="50"/>
      <c r="CB561" s="50"/>
      <c r="CC561" s="50"/>
      <c r="CD561" s="50"/>
      <c r="CE561" s="50"/>
      <c r="CF561" s="50"/>
      <c r="CG561" s="50"/>
      <c r="CH561" s="50"/>
      <c r="CI561" s="50"/>
      <c r="CJ561" s="50"/>
      <c r="CK561" s="50"/>
      <c r="CL561" s="50"/>
      <c r="CM561" s="50"/>
      <c r="CN561" s="50"/>
      <c r="CO561" s="50"/>
      <c r="CP561" s="50"/>
      <c r="CQ561" s="50"/>
      <c r="CR561" s="50"/>
      <c r="CS561" s="50"/>
      <c r="CT561" s="50"/>
      <c r="CU561" s="50"/>
      <c r="CV561" s="50"/>
      <c r="CW561" s="50"/>
      <c r="CX561" s="50"/>
      <c r="CY561" s="50"/>
      <c r="CZ561" s="50"/>
      <c r="DA561" s="50"/>
      <c r="DB561" s="50"/>
      <c r="DC561" s="50"/>
      <c r="DD561" s="50"/>
      <c r="DE561" s="50"/>
      <c r="DF561" s="50"/>
      <c r="DG561" s="50"/>
      <c r="DH561" s="50"/>
      <c r="DI561" s="50"/>
      <c r="DJ561" s="50"/>
      <c r="DK561" s="50"/>
      <c r="DL561" s="50"/>
      <c r="DM561" s="50"/>
      <c r="DN561" s="50"/>
      <c r="DO561" s="50"/>
      <c r="DP561" s="50"/>
      <c r="DQ561" s="50"/>
      <c r="DR561" s="50"/>
      <c r="DS561" s="50"/>
      <c r="DT561" s="50"/>
      <c r="DU561" s="50"/>
      <c r="DV561" s="50"/>
      <c r="DW561" s="50"/>
      <c r="DX561" s="50"/>
      <c r="DY561" s="50"/>
      <c r="DZ561" s="50"/>
      <c r="EA561" s="50"/>
      <c r="EB561" s="50"/>
      <c r="EC561" s="50"/>
      <c r="ED561" s="50"/>
      <c r="EE561" s="50"/>
      <c r="EF561" s="50"/>
      <c r="EG561" s="50"/>
      <c r="EH561" s="50"/>
      <c r="EI561" s="50"/>
      <c r="EJ561" s="50"/>
      <c r="EK561" s="50"/>
      <c r="EL561" s="50"/>
      <c r="EM561" s="50"/>
      <c r="EN561" s="50"/>
      <c r="EO561" s="50"/>
      <c r="EP561" s="50"/>
      <c r="EQ561" s="50"/>
      <c r="ER561" s="48"/>
      <c r="ES561" s="50"/>
    </row>
    <row r="562" spans="1:149" x14ac:dyDescent="0.15">
      <c r="A562" s="44" t="s">
        <v>843</v>
      </c>
      <c r="B562" s="44" t="s">
        <v>369</v>
      </c>
      <c r="C562" s="44" t="s">
        <v>582</v>
      </c>
      <c r="D562">
        <v>2</v>
      </c>
      <c r="E562" s="50">
        <v>2431</v>
      </c>
      <c r="F562" s="50">
        <v>104</v>
      </c>
      <c r="G562" s="50">
        <v>97</v>
      </c>
      <c r="H562" s="50">
        <v>79</v>
      </c>
      <c r="I562" s="50">
        <v>95</v>
      </c>
      <c r="J562" s="50">
        <v>121</v>
      </c>
      <c r="K562" s="50">
        <v>161</v>
      </c>
      <c r="L562" s="50">
        <v>138</v>
      </c>
      <c r="M562" s="50">
        <v>143</v>
      </c>
      <c r="N562" s="50">
        <v>174</v>
      </c>
      <c r="O562" s="50">
        <v>170</v>
      </c>
      <c r="P562" s="50">
        <v>152</v>
      </c>
      <c r="Q562" s="50">
        <v>152</v>
      </c>
      <c r="R562" s="50">
        <v>138</v>
      </c>
      <c r="S562" s="50">
        <v>181</v>
      </c>
      <c r="T562" s="50">
        <v>177</v>
      </c>
      <c r="U562" s="50">
        <v>152</v>
      </c>
      <c r="V562" s="50">
        <v>86</v>
      </c>
      <c r="W562" s="50">
        <v>67</v>
      </c>
      <c r="X562" s="50">
        <v>31</v>
      </c>
      <c r="Y562" s="50">
        <v>13</v>
      </c>
      <c r="Z562" s="50">
        <v>0</v>
      </c>
      <c r="AA562" s="50">
        <v>0</v>
      </c>
      <c r="AB562" s="50">
        <v>0</v>
      </c>
      <c r="AC562" s="50">
        <v>0</v>
      </c>
      <c r="AD562" s="50">
        <v>280</v>
      </c>
      <c r="AE562" s="50">
        <v>1444</v>
      </c>
      <c r="AF562" s="50">
        <v>707</v>
      </c>
      <c r="AG562" s="50">
        <v>11.5</v>
      </c>
      <c r="AH562" s="50">
        <v>59.4</v>
      </c>
      <c r="AI562" s="50">
        <v>29.1</v>
      </c>
      <c r="AJ562" s="48">
        <v>46.9</v>
      </c>
      <c r="AK562" s="50">
        <v>0</v>
      </c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50"/>
      <c r="BN562" s="50"/>
      <c r="BO562" s="50"/>
      <c r="BP562" s="50"/>
      <c r="BQ562" s="50"/>
      <c r="BR562" s="50"/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  <c r="CM562" s="50"/>
      <c r="CN562" s="50"/>
      <c r="CO562" s="50"/>
      <c r="CP562" s="50"/>
      <c r="CQ562" s="50"/>
      <c r="CR562" s="50"/>
      <c r="CS562" s="50"/>
      <c r="CT562" s="50"/>
      <c r="CU562" s="50"/>
      <c r="CV562" s="50"/>
      <c r="CW562" s="50"/>
      <c r="CX562" s="50"/>
      <c r="CY562" s="50"/>
      <c r="CZ562" s="50"/>
      <c r="DA562" s="50"/>
      <c r="DB562" s="50"/>
      <c r="DC562" s="50"/>
      <c r="DD562" s="50"/>
      <c r="DE562" s="50"/>
      <c r="DF562" s="50"/>
      <c r="DG562" s="50"/>
      <c r="DH562" s="50"/>
      <c r="DI562" s="50"/>
      <c r="DJ562" s="50"/>
      <c r="DK562" s="50"/>
      <c r="DL562" s="50"/>
      <c r="DM562" s="50"/>
      <c r="DN562" s="50"/>
      <c r="DO562" s="50"/>
      <c r="DP562" s="50"/>
      <c r="DQ562" s="50"/>
      <c r="DR562" s="50"/>
      <c r="DS562" s="50"/>
      <c r="DT562" s="50"/>
      <c r="DU562" s="50"/>
      <c r="DV562" s="50"/>
      <c r="DW562" s="50"/>
      <c r="DX562" s="50"/>
      <c r="DY562" s="50"/>
      <c r="DZ562" s="50"/>
      <c r="EA562" s="50"/>
      <c r="EB562" s="50"/>
      <c r="EC562" s="50"/>
      <c r="ED562" s="50"/>
      <c r="EE562" s="50"/>
      <c r="EF562" s="50"/>
      <c r="EG562" s="50"/>
      <c r="EH562" s="50"/>
      <c r="EI562" s="50"/>
      <c r="EJ562" s="50"/>
      <c r="EK562" s="50"/>
      <c r="EL562" s="50"/>
      <c r="EM562" s="50"/>
      <c r="EN562" s="50"/>
      <c r="EO562" s="50"/>
      <c r="EP562" s="50"/>
      <c r="EQ562" s="50"/>
      <c r="ER562" s="48"/>
      <c r="ES562" s="50"/>
    </row>
    <row r="563" spans="1:149" x14ac:dyDescent="0.15">
      <c r="A563" s="44" t="s">
        <v>844</v>
      </c>
      <c r="B563" s="44" t="s">
        <v>370</v>
      </c>
      <c r="C563" s="44" t="s">
        <v>583</v>
      </c>
      <c r="D563">
        <v>0</v>
      </c>
      <c r="E563" s="50">
        <v>5614</v>
      </c>
      <c r="F563" s="50">
        <v>194</v>
      </c>
      <c r="G563" s="50">
        <v>186</v>
      </c>
      <c r="H563" s="50">
        <v>246</v>
      </c>
      <c r="I563" s="50">
        <v>283</v>
      </c>
      <c r="J563" s="50">
        <v>294</v>
      </c>
      <c r="K563" s="50">
        <v>227</v>
      </c>
      <c r="L563" s="50">
        <v>252</v>
      </c>
      <c r="M563" s="50">
        <v>300</v>
      </c>
      <c r="N563" s="50">
        <v>367</v>
      </c>
      <c r="O563" s="50">
        <v>467</v>
      </c>
      <c r="P563" s="50">
        <v>404</v>
      </c>
      <c r="Q563" s="50">
        <v>294</v>
      </c>
      <c r="R563" s="50">
        <v>291</v>
      </c>
      <c r="S563" s="50">
        <v>430</v>
      </c>
      <c r="T563" s="50">
        <v>469</v>
      </c>
      <c r="U563" s="50">
        <v>446</v>
      </c>
      <c r="V563" s="50">
        <v>232</v>
      </c>
      <c r="W563" s="50">
        <v>139</v>
      </c>
      <c r="X563" s="50">
        <v>67</v>
      </c>
      <c r="Y563" s="50">
        <v>23</v>
      </c>
      <c r="Z563" s="50">
        <v>3</v>
      </c>
      <c r="AA563" s="50">
        <v>0</v>
      </c>
      <c r="AB563" s="50">
        <v>0</v>
      </c>
      <c r="AC563" s="50">
        <v>3</v>
      </c>
      <c r="AD563" s="50">
        <v>626</v>
      </c>
      <c r="AE563" s="50">
        <v>3179</v>
      </c>
      <c r="AF563" s="50">
        <v>1809</v>
      </c>
      <c r="AG563" s="50">
        <v>11.2</v>
      </c>
      <c r="AH563" s="50">
        <v>56.6</v>
      </c>
      <c r="AI563" s="50">
        <v>32.200000000000003</v>
      </c>
      <c r="AJ563" s="48">
        <v>48.2</v>
      </c>
      <c r="AK563" s="50">
        <v>102</v>
      </c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50"/>
      <c r="BQ563" s="50"/>
      <c r="BR563" s="50"/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  <c r="DA563" s="50"/>
      <c r="DB563" s="50"/>
      <c r="DC563" s="50"/>
      <c r="DD563" s="50"/>
      <c r="DE563" s="50"/>
      <c r="DF563" s="50"/>
      <c r="DG563" s="50"/>
      <c r="DH563" s="50"/>
      <c r="DI563" s="50"/>
      <c r="DJ563" s="50"/>
      <c r="DK563" s="50"/>
      <c r="DL563" s="50"/>
      <c r="DM563" s="50"/>
      <c r="DN563" s="50"/>
      <c r="DO563" s="50"/>
      <c r="DP563" s="50"/>
      <c r="DQ563" s="50"/>
      <c r="DR563" s="50"/>
      <c r="DS563" s="50"/>
      <c r="DT563" s="50"/>
      <c r="DU563" s="50"/>
      <c r="DV563" s="50"/>
      <c r="DW563" s="50"/>
      <c r="DX563" s="50"/>
      <c r="DY563" s="50"/>
      <c r="DZ563" s="50"/>
      <c r="EA563" s="50"/>
      <c r="EB563" s="50"/>
      <c r="EC563" s="50"/>
      <c r="ED563" s="50"/>
      <c r="EE563" s="50"/>
      <c r="EF563" s="50"/>
      <c r="EG563" s="50"/>
      <c r="EH563" s="50"/>
      <c r="EI563" s="50"/>
      <c r="EJ563" s="50"/>
      <c r="EK563" s="50"/>
      <c r="EL563" s="50"/>
      <c r="EM563" s="50"/>
      <c r="EN563" s="50"/>
      <c r="EO563" s="50"/>
      <c r="EP563" s="50"/>
      <c r="EQ563" s="50"/>
      <c r="ER563" s="48"/>
      <c r="ES563" s="50"/>
    </row>
    <row r="564" spans="1:149" x14ac:dyDescent="0.15">
      <c r="A564" s="44" t="s">
        <v>844</v>
      </c>
      <c r="B564" s="44" t="s">
        <v>370</v>
      </c>
      <c r="C564" s="44" t="s">
        <v>583</v>
      </c>
      <c r="D564">
        <v>1</v>
      </c>
      <c r="E564" s="50">
        <v>2726</v>
      </c>
      <c r="F564" s="50">
        <v>106</v>
      </c>
      <c r="G564" s="50">
        <v>105</v>
      </c>
      <c r="H564" s="50">
        <v>130</v>
      </c>
      <c r="I564" s="50">
        <v>141</v>
      </c>
      <c r="J564" s="50">
        <v>148</v>
      </c>
      <c r="K564" s="50">
        <v>119</v>
      </c>
      <c r="L564" s="50">
        <v>120</v>
      </c>
      <c r="M564" s="50">
        <v>145</v>
      </c>
      <c r="N564" s="50">
        <v>201</v>
      </c>
      <c r="O564" s="50">
        <v>227</v>
      </c>
      <c r="P564" s="50">
        <v>193</v>
      </c>
      <c r="Q564" s="50">
        <v>152</v>
      </c>
      <c r="R564" s="50">
        <v>136</v>
      </c>
      <c r="S564" s="50">
        <v>184</v>
      </c>
      <c r="T564" s="50">
        <v>229</v>
      </c>
      <c r="U564" s="50">
        <v>212</v>
      </c>
      <c r="V564" s="50">
        <v>101</v>
      </c>
      <c r="W564" s="50">
        <v>55</v>
      </c>
      <c r="X564" s="50">
        <v>19</v>
      </c>
      <c r="Y564" s="50">
        <v>3</v>
      </c>
      <c r="Z564" s="50">
        <v>0</v>
      </c>
      <c r="AA564" s="50">
        <v>0</v>
      </c>
      <c r="AB564" s="50">
        <v>0</v>
      </c>
      <c r="AC564" s="50">
        <v>0</v>
      </c>
      <c r="AD564" s="50">
        <v>341</v>
      </c>
      <c r="AE564" s="50">
        <v>1582</v>
      </c>
      <c r="AF564" s="50">
        <v>803</v>
      </c>
      <c r="AG564" s="50">
        <v>12.5</v>
      </c>
      <c r="AH564" s="50">
        <v>58</v>
      </c>
      <c r="AI564" s="50">
        <v>29.5</v>
      </c>
      <c r="AJ564" s="48">
        <v>46.5</v>
      </c>
      <c r="AK564" s="50">
        <v>0</v>
      </c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50"/>
      <c r="BQ564" s="50"/>
      <c r="BR564" s="50"/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0"/>
      <c r="DA564" s="50"/>
      <c r="DB564" s="50"/>
      <c r="DC564" s="50"/>
      <c r="DD564" s="50"/>
      <c r="DE564" s="50"/>
      <c r="DF564" s="50"/>
      <c r="DG564" s="50"/>
      <c r="DH564" s="50"/>
      <c r="DI564" s="50"/>
      <c r="DJ564" s="50"/>
      <c r="DK564" s="50"/>
      <c r="DL564" s="50"/>
      <c r="DM564" s="50"/>
      <c r="DN564" s="50"/>
      <c r="DO564" s="50"/>
      <c r="DP564" s="50"/>
      <c r="DQ564" s="50"/>
      <c r="DR564" s="50"/>
      <c r="DS564" s="50"/>
      <c r="DT564" s="50"/>
      <c r="DU564" s="50"/>
      <c r="DV564" s="50"/>
      <c r="DW564" s="50"/>
      <c r="DX564" s="50"/>
      <c r="DY564" s="50"/>
      <c r="DZ564" s="50"/>
      <c r="EA564" s="50"/>
      <c r="EB564" s="50"/>
      <c r="EC564" s="50"/>
      <c r="ED564" s="50"/>
      <c r="EE564" s="50"/>
      <c r="EF564" s="50"/>
      <c r="EG564" s="50"/>
      <c r="EH564" s="50"/>
      <c r="EI564" s="50"/>
      <c r="EJ564" s="50"/>
      <c r="EK564" s="50"/>
      <c r="EL564" s="50"/>
      <c r="EM564" s="50"/>
      <c r="EN564" s="50"/>
      <c r="EO564" s="50"/>
      <c r="EP564" s="50"/>
      <c r="EQ564" s="50"/>
      <c r="ER564" s="48"/>
      <c r="ES564" s="50"/>
    </row>
    <row r="565" spans="1:149" x14ac:dyDescent="0.15">
      <c r="A565" s="44" t="s">
        <v>844</v>
      </c>
      <c r="B565" s="44" t="s">
        <v>370</v>
      </c>
      <c r="C565" s="44" t="s">
        <v>583</v>
      </c>
      <c r="D565">
        <v>2</v>
      </c>
      <c r="E565" s="50">
        <v>2888</v>
      </c>
      <c r="F565" s="50">
        <v>88</v>
      </c>
      <c r="G565" s="50">
        <v>81</v>
      </c>
      <c r="H565" s="50">
        <v>116</v>
      </c>
      <c r="I565" s="50">
        <v>142</v>
      </c>
      <c r="J565" s="50">
        <v>146</v>
      </c>
      <c r="K565" s="50">
        <v>108</v>
      </c>
      <c r="L565" s="50">
        <v>132</v>
      </c>
      <c r="M565" s="50">
        <v>155</v>
      </c>
      <c r="N565" s="50">
        <v>166</v>
      </c>
      <c r="O565" s="50">
        <v>240</v>
      </c>
      <c r="P565" s="50">
        <v>211</v>
      </c>
      <c r="Q565" s="50">
        <v>142</v>
      </c>
      <c r="R565" s="50">
        <v>155</v>
      </c>
      <c r="S565" s="50">
        <v>246</v>
      </c>
      <c r="T565" s="50">
        <v>240</v>
      </c>
      <c r="U565" s="50">
        <v>234</v>
      </c>
      <c r="V565" s="50">
        <v>131</v>
      </c>
      <c r="W565" s="50">
        <v>84</v>
      </c>
      <c r="X565" s="50">
        <v>48</v>
      </c>
      <c r="Y565" s="50">
        <v>20</v>
      </c>
      <c r="Z565" s="50">
        <v>3</v>
      </c>
      <c r="AA565" s="50">
        <v>0</v>
      </c>
      <c r="AB565" s="50">
        <v>0</v>
      </c>
      <c r="AC565" s="50">
        <v>3</v>
      </c>
      <c r="AD565" s="50">
        <v>285</v>
      </c>
      <c r="AE565" s="50">
        <v>1597</v>
      </c>
      <c r="AF565" s="50">
        <v>1006</v>
      </c>
      <c r="AG565" s="50">
        <v>9.9</v>
      </c>
      <c r="AH565" s="50">
        <v>55.3</v>
      </c>
      <c r="AI565" s="50">
        <v>34.799999999999997</v>
      </c>
      <c r="AJ565" s="48">
        <v>49.8</v>
      </c>
      <c r="AK565" s="50">
        <v>0</v>
      </c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50"/>
      <c r="BQ565" s="50"/>
      <c r="BR565" s="50"/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  <c r="CM565" s="50"/>
      <c r="CN565" s="50"/>
      <c r="CO565" s="50"/>
      <c r="CP565" s="50"/>
      <c r="CQ565" s="50"/>
      <c r="CR565" s="50"/>
      <c r="CS565" s="50"/>
      <c r="CT565" s="50"/>
      <c r="CU565" s="50"/>
      <c r="CV565" s="50"/>
      <c r="CW565" s="50"/>
      <c r="CX565" s="50"/>
      <c r="CY565" s="50"/>
      <c r="CZ565" s="50"/>
      <c r="DA565" s="50"/>
      <c r="DB565" s="50"/>
      <c r="DC565" s="50"/>
      <c r="DD565" s="50"/>
      <c r="DE565" s="50"/>
      <c r="DF565" s="50"/>
      <c r="DG565" s="50"/>
      <c r="DH565" s="50"/>
      <c r="DI565" s="50"/>
      <c r="DJ565" s="50"/>
      <c r="DK565" s="50"/>
      <c r="DL565" s="50"/>
      <c r="DM565" s="50"/>
      <c r="DN565" s="50"/>
      <c r="DO565" s="50"/>
      <c r="DP565" s="50"/>
      <c r="DQ565" s="50"/>
      <c r="DR565" s="50"/>
      <c r="DS565" s="50"/>
      <c r="DT565" s="50"/>
      <c r="DU565" s="50"/>
      <c r="DV565" s="50"/>
      <c r="DW565" s="50"/>
      <c r="DX565" s="50"/>
      <c r="DY565" s="50"/>
      <c r="DZ565" s="50"/>
      <c r="EA565" s="50"/>
      <c r="EB565" s="50"/>
      <c r="EC565" s="50"/>
      <c r="ED565" s="50"/>
      <c r="EE565" s="50"/>
      <c r="EF565" s="50"/>
      <c r="EG565" s="50"/>
      <c r="EH565" s="50"/>
      <c r="EI565" s="50"/>
      <c r="EJ565" s="50"/>
      <c r="EK565" s="50"/>
      <c r="EL565" s="50"/>
      <c r="EM565" s="50"/>
      <c r="EN565" s="50"/>
      <c r="EO565" s="50"/>
      <c r="EP565" s="50"/>
      <c r="EQ565" s="50"/>
      <c r="ER565" s="48"/>
      <c r="ES565" s="50"/>
    </row>
    <row r="566" spans="1:149" x14ac:dyDescent="0.15">
      <c r="A566" s="44" t="s">
        <v>845</v>
      </c>
      <c r="B566" s="44" t="s">
        <v>371</v>
      </c>
      <c r="C566" s="44" t="s">
        <v>584</v>
      </c>
      <c r="D566">
        <v>0</v>
      </c>
      <c r="E566" s="50">
        <v>25793</v>
      </c>
      <c r="F566" s="50">
        <v>765</v>
      </c>
      <c r="G566" s="50">
        <v>780</v>
      </c>
      <c r="H566" s="50">
        <v>912</v>
      </c>
      <c r="I566" s="50">
        <v>1023</v>
      </c>
      <c r="J566" s="50">
        <v>1212</v>
      </c>
      <c r="K566" s="50">
        <v>1207</v>
      </c>
      <c r="L566" s="50">
        <v>1252</v>
      </c>
      <c r="M566" s="50">
        <v>1308</v>
      </c>
      <c r="N566" s="50">
        <v>1629</v>
      </c>
      <c r="O566" s="50">
        <v>1984</v>
      </c>
      <c r="P566" s="50">
        <v>1663</v>
      </c>
      <c r="Q566" s="50">
        <v>1551</v>
      </c>
      <c r="R566" s="50">
        <v>1521</v>
      </c>
      <c r="S566" s="50">
        <v>2123</v>
      </c>
      <c r="T566" s="50">
        <v>2466</v>
      </c>
      <c r="U566" s="50">
        <v>2060</v>
      </c>
      <c r="V566" s="50">
        <v>1267</v>
      </c>
      <c r="W566" s="50">
        <v>718</v>
      </c>
      <c r="X566" s="50">
        <v>271</v>
      </c>
      <c r="Y566" s="50">
        <v>67</v>
      </c>
      <c r="Z566" s="50">
        <v>13</v>
      </c>
      <c r="AA566" s="50">
        <v>1</v>
      </c>
      <c r="AB566" s="50">
        <v>0</v>
      </c>
      <c r="AC566" s="50">
        <v>14</v>
      </c>
      <c r="AD566" s="50">
        <v>2457</v>
      </c>
      <c r="AE566" s="50">
        <v>14350</v>
      </c>
      <c r="AF566" s="50">
        <v>8986</v>
      </c>
      <c r="AG566" s="50">
        <v>9.5</v>
      </c>
      <c r="AH566" s="50">
        <v>55.6</v>
      </c>
      <c r="AI566" s="50">
        <v>34.799999999999997</v>
      </c>
      <c r="AJ566" s="48">
        <v>50</v>
      </c>
      <c r="AK566" s="50">
        <v>107</v>
      </c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50"/>
      <c r="BQ566" s="50"/>
      <c r="BR566" s="50"/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0"/>
      <c r="DA566" s="50"/>
      <c r="DB566" s="50"/>
      <c r="DC566" s="50"/>
      <c r="DD566" s="50"/>
      <c r="DE566" s="50"/>
      <c r="DF566" s="50"/>
      <c r="DG566" s="50"/>
      <c r="DH566" s="50"/>
      <c r="DI566" s="50"/>
      <c r="DJ566" s="50"/>
      <c r="DK566" s="50"/>
      <c r="DL566" s="50"/>
      <c r="DM566" s="50"/>
      <c r="DN566" s="50"/>
      <c r="DO566" s="50"/>
      <c r="DP566" s="50"/>
      <c r="DQ566" s="50"/>
      <c r="DR566" s="50"/>
      <c r="DS566" s="50"/>
      <c r="DT566" s="50"/>
      <c r="DU566" s="50"/>
      <c r="DV566" s="50"/>
      <c r="DW566" s="50"/>
      <c r="DX566" s="50"/>
      <c r="DY566" s="50"/>
      <c r="DZ566" s="50"/>
      <c r="EA566" s="50"/>
      <c r="EB566" s="50"/>
      <c r="EC566" s="50"/>
      <c r="ED566" s="50"/>
      <c r="EE566" s="50"/>
      <c r="EF566" s="50"/>
      <c r="EG566" s="50"/>
      <c r="EH566" s="50"/>
      <c r="EI566" s="50"/>
      <c r="EJ566" s="50"/>
      <c r="EK566" s="50"/>
      <c r="EL566" s="50"/>
      <c r="EM566" s="50"/>
      <c r="EN566" s="50"/>
      <c r="EO566" s="50"/>
      <c r="EP566" s="50"/>
      <c r="EQ566" s="50"/>
      <c r="ER566" s="48"/>
      <c r="ES566" s="50"/>
    </row>
    <row r="567" spans="1:149" x14ac:dyDescent="0.15">
      <c r="A567" s="44" t="s">
        <v>845</v>
      </c>
      <c r="B567" s="44" t="s">
        <v>371</v>
      </c>
      <c r="C567" s="44" t="s">
        <v>584</v>
      </c>
      <c r="D567">
        <v>1</v>
      </c>
      <c r="E567" s="50">
        <v>12169</v>
      </c>
      <c r="F567" s="50">
        <v>410</v>
      </c>
      <c r="G567" s="50">
        <v>391</v>
      </c>
      <c r="H567" s="50">
        <v>452</v>
      </c>
      <c r="I567" s="50">
        <v>506</v>
      </c>
      <c r="J567" s="50">
        <v>624</v>
      </c>
      <c r="K567" s="50">
        <v>664</v>
      </c>
      <c r="L567" s="50">
        <v>637</v>
      </c>
      <c r="M567" s="50">
        <v>671</v>
      </c>
      <c r="N567" s="50">
        <v>792</v>
      </c>
      <c r="O567" s="50">
        <v>977</v>
      </c>
      <c r="P567" s="50">
        <v>835</v>
      </c>
      <c r="Q567" s="50">
        <v>726</v>
      </c>
      <c r="R567" s="50">
        <v>719</v>
      </c>
      <c r="S567" s="50">
        <v>941</v>
      </c>
      <c r="T567" s="50">
        <v>1088</v>
      </c>
      <c r="U567" s="50">
        <v>893</v>
      </c>
      <c r="V567" s="50">
        <v>517</v>
      </c>
      <c r="W567" s="50">
        <v>248</v>
      </c>
      <c r="X567" s="50">
        <v>70</v>
      </c>
      <c r="Y567" s="50">
        <v>8</v>
      </c>
      <c r="Z567" s="50">
        <v>0</v>
      </c>
      <c r="AA567" s="50">
        <v>0</v>
      </c>
      <c r="AB567" s="50">
        <v>0</v>
      </c>
      <c r="AC567" s="50">
        <v>0</v>
      </c>
      <c r="AD567" s="50">
        <v>1253</v>
      </c>
      <c r="AE567" s="50">
        <v>7151</v>
      </c>
      <c r="AF567" s="50">
        <v>3765</v>
      </c>
      <c r="AG567" s="50">
        <v>10.3</v>
      </c>
      <c r="AH567" s="50">
        <v>58.8</v>
      </c>
      <c r="AI567" s="50">
        <v>30.9</v>
      </c>
      <c r="AJ567" s="48">
        <v>48</v>
      </c>
      <c r="AK567" s="50">
        <v>0</v>
      </c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50"/>
      <c r="BQ567" s="50"/>
      <c r="BR567" s="50"/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0"/>
      <c r="DA567" s="50"/>
      <c r="DB567" s="50"/>
      <c r="DC567" s="50"/>
      <c r="DD567" s="50"/>
      <c r="DE567" s="50"/>
      <c r="DF567" s="50"/>
      <c r="DG567" s="50"/>
      <c r="DH567" s="50"/>
      <c r="DI567" s="50"/>
      <c r="DJ567" s="50"/>
      <c r="DK567" s="50"/>
      <c r="DL567" s="50"/>
      <c r="DM567" s="50"/>
      <c r="DN567" s="50"/>
      <c r="DO567" s="50"/>
      <c r="DP567" s="50"/>
      <c r="DQ567" s="50"/>
      <c r="DR567" s="50"/>
      <c r="DS567" s="50"/>
      <c r="DT567" s="50"/>
      <c r="DU567" s="50"/>
      <c r="DV567" s="50"/>
      <c r="DW567" s="50"/>
      <c r="DX567" s="50"/>
      <c r="DY567" s="50"/>
      <c r="DZ567" s="50"/>
      <c r="EA567" s="50"/>
      <c r="EB567" s="50"/>
      <c r="EC567" s="50"/>
      <c r="ED567" s="50"/>
      <c r="EE567" s="50"/>
      <c r="EF567" s="50"/>
      <c r="EG567" s="50"/>
      <c r="EH567" s="50"/>
      <c r="EI567" s="50"/>
      <c r="EJ567" s="50"/>
      <c r="EK567" s="50"/>
      <c r="EL567" s="50"/>
      <c r="EM567" s="50"/>
      <c r="EN567" s="50"/>
      <c r="EO567" s="50"/>
      <c r="EP567" s="50"/>
      <c r="EQ567" s="50"/>
      <c r="ER567" s="48"/>
      <c r="ES567" s="50"/>
    </row>
    <row r="568" spans="1:149" x14ac:dyDescent="0.15">
      <c r="A568" s="44" t="s">
        <v>845</v>
      </c>
      <c r="B568" s="44" t="s">
        <v>371</v>
      </c>
      <c r="C568" s="44" t="s">
        <v>584</v>
      </c>
      <c r="D568">
        <v>2</v>
      </c>
      <c r="E568" s="50">
        <v>13624</v>
      </c>
      <c r="F568" s="50">
        <v>355</v>
      </c>
      <c r="G568" s="50">
        <v>389</v>
      </c>
      <c r="H568" s="50">
        <v>460</v>
      </c>
      <c r="I568" s="50">
        <v>517</v>
      </c>
      <c r="J568" s="50">
        <v>588</v>
      </c>
      <c r="K568" s="50">
        <v>543</v>
      </c>
      <c r="L568" s="50">
        <v>615</v>
      </c>
      <c r="M568" s="50">
        <v>637</v>
      </c>
      <c r="N568" s="50">
        <v>837</v>
      </c>
      <c r="O568" s="50">
        <v>1007</v>
      </c>
      <c r="P568" s="50">
        <v>828</v>
      </c>
      <c r="Q568" s="50">
        <v>825</v>
      </c>
      <c r="R568" s="50">
        <v>802</v>
      </c>
      <c r="S568" s="50">
        <v>1182</v>
      </c>
      <c r="T568" s="50">
        <v>1378</v>
      </c>
      <c r="U568" s="50">
        <v>1167</v>
      </c>
      <c r="V568" s="50">
        <v>750</v>
      </c>
      <c r="W568" s="50">
        <v>470</v>
      </c>
      <c r="X568" s="50">
        <v>201</v>
      </c>
      <c r="Y568" s="50">
        <v>59</v>
      </c>
      <c r="Z568" s="50">
        <v>13</v>
      </c>
      <c r="AA568" s="50">
        <v>1</v>
      </c>
      <c r="AB568" s="50">
        <v>0</v>
      </c>
      <c r="AC568" s="50">
        <v>14</v>
      </c>
      <c r="AD568" s="50">
        <v>1204</v>
      </c>
      <c r="AE568" s="50">
        <v>7199</v>
      </c>
      <c r="AF568" s="50">
        <v>5221</v>
      </c>
      <c r="AG568" s="50">
        <v>8.8000000000000007</v>
      </c>
      <c r="AH568" s="50">
        <v>52.8</v>
      </c>
      <c r="AI568" s="50">
        <v>38.299999999999997</v>
      </c>
      <c r="AJ568" s="48">
        <v>51.9</v>
      </c>
      <c r="AK568" s="50">
        <v>0</v>
      </c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50"/>
      <c r="BQ568" s="50"/>
      <c r="BR568" s="50"/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0"/>
      <c r="DA568" s="50"/>
      <c r="DB568" s="50"/>
      <c r="DC568" s="50"/>
      <c r="DD568" s="50"/>
      <c r="DE568" s="50"/>
      <c r="DF568" s="50"/>
      <c r="DG568" s="50"/>
      <c r="DH568" s="50"/>
      <c r="DI568" s="50"/>
      <c r="DJ568" s="50"/>
      <c r="DK568" s="50"/>
      <c r="DL568" s="50"/>
      <c r="DM568" s="50"/>
      <c r="DN568" s="50"/>
      <c r="DO568" s="50"/>
      <c r="DP568" s="50"/>
      <c r="DQ568" s="50"/>
      <c r="DR568" s="50"/>
      <c r="DS568" s="50"/>
      <c r="DT568" s="50"/>
      <c r="DU568" s="50"/>
      <c r="DV568" s="50"/>
      <c r="DW568" s="50"/>
      <c r="DX568" s="50"/>
      <c r="DY568" s="50"/>
      <c r="DZ568" s="50"/>
      <c r="EA568" s="50"/>
      <c r="EB568" s="50"/>
      <c r="EC568" s="50"/>
      <c r="ED568" s="50"/>
      <c r="EE568" s="50"/>
      <c r="EF568" s="50"/>
      <c r="EG568" s="50"/>
      <c r="EH568" s="50"/>
      <c r="EI568" s="50"/>
      <c r="EJ568" s="50"/>
      <c r="EK568" s="50"/>
      <c r="EL568" s="50"/>
      <c r="EM568" s="50"/>
      <c r="EN568" s="50"/>
      <c r="EO568" s="50"/>
      <c r="EP568" s="50"/>
      <c r="EQ568" s="50"/>
      <c r="ER568" s="48"/>
      <c r="ES568" s="50"/>
    </row>
    <row r="569" spans="1:149" x14ac:dyDescent="0.15">
      <c r="A569" s="44" t="s">
        <v>846</v>
      </c>
      <c r="B569" s="44" t="s">
        <v>372</v>
      </c>
      <c r="C569" s="44" t="s">
        <v>585</v>
      </c>
      <c r="D569">
        <v>0</v>
      </c>
      <c r="E569" s="50">
        <v>15659</v>
      </c>
      <c r="F569" s="50">
        <v>692</v>
      </c>
      <c r="G569" s="50">
        <v>911</v>
      </c>
      <c r="H569" s="50">
        <v>1052</v>
      </c>
      <c r="I569" s="50">
        <v>998</v>
      </c>
      <c r="J569" s="50">
        <v>919</v>
      </c>
      <c r="K569" s="50">
        <v>712</v>
      </c>
      <c r="L569" s="50">
        <v>788</v>
      </c>
      <c r="M569" s="50">
        <v>1047</v>
      </c>
      <c r="N569" s="50">
        <v>1350</v>
      </c>
      <c r="O569" s="50">
        <v>1487</v>
      </c>
      <c r="P569" s="50">
        <v>1182</v>
      </c>
      <c r="Q569" s="50">
        <v>810</v>
      </c>
      <c r="R569" s="50">
        <v>693</v>
      </c>
      <c r="S569" s="50">
        <v>852</v>
      </c>
      <c r="T569" s="50">
        <v>778</v>
      </c>
      <c r="U569" s="50">
        <v>617</v>
      </c>
      <c r="V569" s="50">
        <v>378</v>
      </c>
      <c r="W569" s="50">
        <v>249</v>
      </c>
      <c r="X569" s="50">
        <v>118</v>
      </c>
      <c r="Y569" s="50">
        <v>20</v>
      </c>
      <c r="Z569" s="50">
        <v>6</v>
      </c>
      <c r="AA569" s="50">
        <v>0</v>
      </c>
      <c r="AB569" s="50">
        <v>0</v>
      </c>
      <c r="AC569" s="50">
        <v>6</v>
      </c>
      <c r="AD569" s="50">
        <v>2655</v>
      </c>
      <c r="AE569" s="50">
        <v>9986</v>
      </c>
      <c r="AF569" s="50">
        <v>3018</v>
      </c>
      <c r="AG569" s="50">
        <v>17</v>
      </c>
      <c r="AH569" s="50">
        <v>63.8</v>
      </c>
      <c r="AI569" s="50">
        <v>19.3</v>
      </c>
      <c r="AJ569" s="48">
        <v>41.1</v>
      </c>
      <c r="AK569" s="50">
        <v>104</v>
      </c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50"/>
      <c r="BN569" s="50"/>
      <c r="BO569" s="50"/>
      <c r="BP569" s="50"/>
      <c r="BQ569" s="50"/>
      <c r="BR569" s="50"/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  <c r="CM569" s="50"/>
      <c r="CN569" s="50"/>
      <c r="CO569" s="50"/>
      <c r="CP569" s="50"/>
      <c r="CQ569" s="50"/>
      <c r="CR569" s="50"/>
      <c r="CS569" s="50"/>
      <c r="CT569" s="50"/>
      <c r="CU569" s="50"/>
      <c r="CV569" s="50"/>
      <c r="CW569" s="50"/>
      <c r="CX569" s="50"/>
      <c r="CY569" s="50"/>
      <c r="CZ569" s="50"/>
      <c r="DA569" s="50"/>
      <c r="DB569" s="50"/>
      <c r="DC569" s="50"/>
      <c r="DD569" s="50"/>
      <c r="DE569" s="50"/>
      <c r="DF569" s="50"/>
      <c r="DG569" s="50"/>
      <c r="DH569" s="50"/>
      <c r="DI569" s="50"/>
      <c r="DJ569" s="50"/>
      <c r="DK569" s="50"/>
      <c r="DL569" s="50"/>
      <c r="DM569" s="50"/>
      <c r="DN569" s="50"/>
      <c r="DO569" s="50"/>
      <c r="DP569" s="50"/>
      <c r="DQ569" s="50"/>
      <c r="DR569" s="50"/>
      <c r="DS569" s="50"/>
      <c r="DT569" s="50"/>
      <c r="DU569" s="50"/>
      <c r="DV569" s="50"/>
      <c r="DW569" s="50"/>
      <c r="DX569" s="50"/>
      <c r="DY569" s="50"/>
      <c r="DZ569" s="50"/>
      <c r="EA569" s="50"/>
      <c r="EB569" s="50"/>
      <c r="EC569" s="50"/>
      <c r="ED569" s="50"/>
      <c r="EE569" s="50"/>
      <c r="EF569" s="50"/>
      <c r="EG569" s="50"/>
      <c r="EH569" s="50"/>
      <c r="EI569" s="50"/>
      <c r="EJ569" s="50"/>
      <c r="EK569" s="50"/>
      <c r="EL569" s="50"/>
      <c r="EM569" s="50"/>
      <c r="EN569" s="50"/>
      <c r="EO569" s="50"/>
      <c r="EP569" s="50"/>
      <c r="EQ569" s="50"/>
      <c r="ER569" s="48"/>
      <c r="ES569" s="50"/>
    </row>
    <row r="570" spans="1:149" x14ac:dyDescent="0.15">
      <c r="A570" s="44" t="s">
        <v>846</v>
      </c>
      <c r="B570" s="44" t="s">
        <v>372</v>
      </c>
      <c r="C570" s="44" t="s">
        <v>585</v>
      </c>
      <c r="D570">
        <v>1</v>
      </c>
      <c r="E570" s="50">
        <v>7731</v>
      </c>
      <c r="F570" s="50">
        <v>350</v>
      </c>
      <c r="G570" s="50">
        <v>474</v>
      </c>
      <c r="H570" s="50">
        <v>517</v>
      </c>
      <c r="I570" s="50">
        <v>500</v>
      </c>
      <c r="J570" s="50">
        <v>479</v>
      </c>
      <c r="K570" s="50">
        <v>359</v>
      </c>
      <c r="L570" s="50">
        <v>383</v>
      </c>
      <c r="M570" s="50">
        <v>539</v>
      </c>
      <c r="N570" s="50">
        <v>692</v>
      </c>
      <c r="O570" s="50">
        <v>768</v>
      </c>
      <c r="P570" s="50">
        <v>613</v>
      </c>
      <c r="Q570" s="50">
        <v>376</v>
      </c>
      <c r="R570" s="50">
        <v>332</v>
      </c>
      <c r="S570" s="50">
        <v>406</v>
      </c>
      <c r="T570" s="50">
        <v>373</v>
      </c>
      <c r="U570" s="50">
        <v>283</v>
      </c>
      <c r="V570" s="50">
        <v>162</v>
      </c>
      <c r="W570" s="50">
        <v>89</v>
      </c>
      <c r="X570" s="50">
        <v>31</v>
      </c>
      <c r="Y570" s="50">
        <v>5</v>
      </c>
      <c r="Z570" s="50">
        <v>0</v>
      </c>
      <c r="AA570" s="50">
        <v>0</v>
      </c>
      <c r="AB570" s="50">
        <v>0</v>
      </c>
      <c r="AC570" s="50">
        <v>0</v>
      </c>
      <c r="AD570" s="50">
        <v>1341</v>
      </c>
      <c r="AE570" s="50">
        <v>5041</v>
      </c>
      <c r="AF570" s="50">
        <v>1349</v>
      </c>
      <c r="AG570" s="50">
        <v>17.3</v>
      </c>
      <c r="AH570" s="50">
        <v>65.2</v>
      </c>
      <c r="AI570" s="50">
        <v>17.399999999999999</v>
      </c>
      <c r="AJ570" s="48">
        <v>40.1</v>
      </c>
      <c r="AK570" s="50">
        <v>0</v>
      </c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  <c r="BP570" s="50"/>
      <c r="BQ570" s="50"/>
      <c r="BR570" s="50"/>
      <c r="BS570" s="50"/>
      <c r="BT570" s="50"/>
      <c r="BU570" s="50"/>
      <c r="BV570" s="50"/>
      <c r="BW570" s="50"/>
      <c r="BX570" s="50"/>
      <c r="BY570" s="50"/>
      <c r="BZ570" s="50"/>
      <c r="CA570" s="50"/>
      <c r="CB570" s="50"/>
      <c r="CC570" s="50"/>
      <c r="CD570" s="50"/>
      <c r="CE570" s="50"/>
      <c r="CF570" s="50"/>
      <c r="CG570" s="50"/>
      <c r="CH570" s="50"/>
      <c r="CI570" s="50"/>
      <c r="CJ570" s="50"/>
      <c r="CK570" s="50"/>
      <c r="CL570" s="50"/>
      <c r="CM570" s="50"/>
      <c r="CN570" s="50"/>
      <c r="CO570" s="50"/>
      <c r="CP570" s="50"/>
      <c r="CQ570" s="50"/>
      <c r="CR570" s="50"/>
      <c r="CS570" s="50"/>
      <c r="CT570" s="50"/>
      <c r="CU570" s="50"/>
      <c r="CV570" s="50"/>
      <c r="CW570" s="50"/>
      <c r="CX570" s="50"/>
      <c r="CY570" s="50"/>
      <c r="CZ570" s="50"/>
      <c r="DA570" s="50"/>
      <c r="DB570" s="50"/>
      <c r="DC570" s="50"/>
      <c r="DD570" s="50"/>
      <c r="DE570" s="50"/>
      <c r="DF570" s="50"/>
      <c r="DG570" s="50"/>
      <c r="DH570" s="50"/>
      <c r="DI570" s="50"/>
      <c r="DJ570" s="50"/>
      <c r="DK570" s="50"/>
      <c r="DL570" s="50"/>
      <c r="DM570" s="50"/>
      <c r="DN570" s="50"/>
      <c r="DO570" s="50"/>
      <c r="DP570" s="50"/>
      <c r="DQ570" s="50"/>
      <c r="DR570" s="50"/>
      <c r="DS570" s="50"/>
      <c r="DT570" s="50"/>
      <c r="DU570" s="50"/>
      <c r="DV570" s="50"/>
      <c r="DW570" s="50"/>
      <c r="DX570" s="50"/>
      <c r="DY570" s="50"/>
      <c r="DZ570" s="50"/>
      <c r="EA570" s="50"/>
      <c r="EB570" s="50"/>
      <c r="EC570" s="50"/>
      <c r="ED570" s="50"/>
      <c r="EE570" s="50"/>
      <c r="EF570" s="50"/>
      <c r="EG570" s="50"/>
      <c r="EH570" s="50"/>
      <c r="EI570" s="50"/>
      <c r="EJ570" s="50"/>
      <c r="EK570" s="50"/>
      <c r="EL570" s="50"/>
      <c r="EM570" s="50"/>
      <c r="EN570" s="50"/>
      <c r="EO570" s="50"/>
      <c r="EP570" s="50"/>
      <c r="EQ570" s="50"/>
      <c r="ER570" s="48"/>
      <c r="ES570" s="50"/>
    </row>
    <row r="571" spans="1:149" x14ac:dyDescent="0.15">
      <c r="A571" s="44" t="s">
        <v>846</v>
      </c>
      <c r="B571" s="44" t="s">
        <v>372</v>
      </c>
      <c r="C571" s="44" t="s">
        <v>585</v>
      </c>
      <c r="D571">
        <v>2</v>
      </c>
      <c r="E571" s="50">
        <v>7928</v>
      </c>
      <c r="F571" s="50">
        <v>342</v>
      </c>
      <c r="G571" s="50">
        <v>437</v>
      </c>
      <c r="H571" s="50">
        <v>535</v>
      </c>
      <c r="I571" s="50">
        <v>498</v>
      </c>
      <c r="J571" s="50">
        <v>440</v>
      </c>
      <c r="K571" s="50">
        <v>353</v>
      </c>
      <c r="L571" s="50">
        <v>405</v>
      </c>
      <c r="M571" s="50">
        <v>508</v>
      </c>
      <c r="N571" s="50">
        <v>658</v>
      </c>
      <c r="O571" s="50">
        <v>719</v>
      </c>
      <c r="P571" s="50">
        <v>569</v>
      </c>
      <c r="Q571" s="50">
        <v>434</v>
      </c>
      <c r="R571" s="50">
        <v>361</v>
      </c>
      <c r="S571" s="50">
        <v>446</v>
      </c>
      <c r="T571" s="50">
        <v>405</v>
      </c>
      <c r="U571" s="50">
        <v>334</v>
      </c>
      <c r="V571" s="50">
        <v>216</v>
      </c>
      <c r="W571" s="50">
        <v>160</v>
      </c>
      <c r="X571" s="50">
        <v>87</v>
      </c>
      <c r="Y571" s="50">
        <v>15</v>
      </c>
      <c r="Z571" s="50">
        <v>6</v>
      </c>
      <c r="AA571" s="50">
        <v>0</v>
      </c>
      <c r="AB571" s="50">
        <v>0</v>
      </c>
      <c r="AC571" s="50">
        <v>6</v>
      </c>
      <c r="AD571" s="50">
        <v>1314</v>
      </c>
      <c r="AE571" s="50">
        <v>4945</v>
      </c>
      <c r="AF571" s="50">
        <v>1669</v>
      </c>
      <c r="AG571" s="50">
        <v>16.600000000000001</v>
      </c>
      <c r="AH571" s="50">
        <v>62.4</v>
      </c>
      <c r="AI571" s="50">
        <v>21.1</v>
      </c>
      <c r="AJ571" s="48">
        <v>42.1</v>
      </c>
      <c r="AK571" s="50">
        <v>0</v>
      </c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50"/>
      <c r="BQ571" s="50"/>
      <c r="BR571" s="50"/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  <c r="CM571" s="50"/>
      <c r="CN571" s="50"/>
      <c r="CO571" s="50"/>
      <c r="CP571" s="50"/>
      <c r="CQ571" s="50"/>
      <c r="CR571" s="50"/>
      <c r="CS571" s="50"/>
      <c r="CT571" s="50"/>
      <c r="CU571" s="50"/>
      <c r="CV571" s="50"/>
      <c r="CW571" s="50"/>
      <c r="CX571" s="50"/>
      <c r="CY571" s="50"/>
      <c r="CZ571" s="50"/>
      <c r="DA571" s="50"/>
      <c r="DB571" s="50"/>
      <c r="DC571" s="50"/>
      <c r="DD571" s="50"/>
      <c r="DE571" s="50"/>
      <c r="DF571" s="50"/>
      <c r="DG571" s="50"/>
      <c r="DH571" s="50"/>
      <c r="DI571" s="50"/>
      <c r="DJ571" s="50"/>
      <c r="DK571" s="50"/>
      <c r="DL571" s="50"/>
      <c r="DM571" s="50"/>
      <c r="DN571" s="50"/>
      <c r="DO571" s="50"/>
      <c r="DP571" s="50"/>
      <c r="DQ571" s="50"/>
      <c r="DR571" s="50"/>
      <c r="DS571" s="50"/>
      <c r="DT571" s="50"/>
      <c r="DU571" s="50"/>
      <c r="DV571" s="50"/>
      <c r="DW571" s="50"/>
      <c r="DX571" s="50"/>
      <c r="DY571" s="50"/>
      <c r="DZ571" s="50"/>
      <c r="EA571" s="50"/>
      <c r="EB571" s="50"/>
      <c r="EC571" s="50"/>
      <c r="ED571" s="50"/>
      <c r="EE571" s="50"/>
      <c r="EF571" s="50"/>
      <c r="EG571" s="50"/>
      <c r="EH571" s="50"/>
      <c r="EI571" s="50"/>
      <c r="EJ571" s="50"/>
      <c r="EK571" s="50"/>
      <c r="EL571" s="50"/>
      <c r="EM571" s="50"/>
      <c r="EN571" s="50"/>
      <c r="EO571" s="50"/>
      <c r="EP571" s="50"/>
      <c r="EQ571" s="50"/>
      <c r="ER571" s="48"/>
      <c r="ES571" s="50"/>
    </row>
    <row r="572" spans="1:149" x14ac:dyDescent="0.15">
      <c r="A572" s="44" t="s">
        <v>847</v>
      </c>
      <c r="B572" s="44" t="s">
        <v>373</v>
      </c>
      <c r="C572" s="44" t="s">
        <v>586</v>
      </c>
      <c r="D572">
        <v>0</v>
      </c>
      <c r="E572" s="50">
        <v>14742</v>
      </c>
      <c r="F572" s="50">
        <v>667</v>
      </c>
      <c r="G572" s="50">
        <v>715</v>
      </c>
      <c r="H572" s="50">
        <v>817</v>
      </c>
      <c r="I572" s="50">
        <v>1005</v>
      </c>
      <c r="J572" s="50">
        <v>904</v>
      </c>
      <c r="K572" s="50">
        <v>762</v>
      </c>
      <c r="L572" s="50">
        <v>772</v>
      </c>
      <c r="M572" s="50">
        <v>914</v>
      </c>
      <c r="N572" s="50">
        <v>1178</v>
      </c>
      <c r="O572" s="50">
        <v>1460</v>
      </c>
      <c r="P572" s="50">
        <v>1149</v>
      </c>
      <c r="Q572" s="50">
        <v>824</v>
      </c>
      <c r="R572" s="50">
        <v>660</v>
      </c>
      <c r="S572" s="50">
        <v>839</v>
      </c>
      <c r="T572" s="50">
        <v>887</v>
      </c>
      <c r="U572" s="50">
        <v>623</v>
      </c>
      <c r="V572" s="50">
        <v>322</v>
      </c>
      <c r="W572" s="50">
        <v>162</v>
      </c>
      <c r="X572" s="50">
        <v>65</v>
      </c>
      <c r="Y572" s="50">
        <v>13</v>
      </c>
      <c r="Z572" s="50">
        <v>4</v>
      </c>
      <c r="AA572" s="50">
        <v>0</v>
      </c>
      <c r="AB572" s="50">
        <v>0</v>
      </c>
      <c r="AC572" s="50">
        <v>4</v>
      </c>
      <c r="AD572" s="50">
        <v>2199</v>
      </c>
      <c r="AE572" s="50">
        <v>9628</v>
      </c>
      <c r="AF572" s="50">
        <v>2915</v>
      </c>
      <c r="AG572" s="50">
        <v>14.9</v>
      </c>
      <c r="AH572" s="50">
        <v>65.3</v>
      </c>
      <c r="AI572" s="50">
        <v>19.8</v>
      </c>
      <c r="AJ572" s="48">
        <v>41.6</v>
      </c>
      <c r="AK572" s="50">
        <v>103</v>
      </c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50"/>
      <c r="BN572" s="50"/>
      <c r="BO572" s="50"/>
      <c r="BP572" s="50"/>
      <c r="BQ572" s="50"/>
      <c r="BR572" s="50"/>
      <c r="BS572" s="50"/>
      <c r="BT572" s="50"/>
      <c r="BU572" s="50"/>
      <c r="BV572" s="50"/>
      <c r="BW572" s="50"/>
      <c r="BX572" s="50"/>
      <c r="BY572" s="50"/>
      <c r="BZ572" s="50"/>
      <c r="CA572" s="50"/>
      <c r="CB572" s="50"/>
      <c r="CC572" s="50"/>
      <c r="CD572" s="50"/>
      <c r="CE572" s="50"/>
      <c r="CF572" s="50"/>
      <c r="CG572" s="50"/>
      <c r="CH572" s="50"/>
      <c r="CI572" s="50"/>
      <c r="CJ572" s="50"/>
      <c r="CK572" s="50"/>
      <c r="CL572" s="50"/>
      <c r="CM572" s="50"/>
      <c r="CN572" s="50"/>
      <c r="CO572" s="50"/>
      <c r="CP572" s="50"/>
      <c r="CQ572" s="50"/>
      <c r="CR572" s="50"/>
      <c r="CS572" s="50"/>
      <c r="CT572" s="50"/>
      <c r="CU572" s="50"/>
      <c r="CV572" s="50"/>
      <c r="CW572" s="50"/>
      <c r="CX572" s="50"/>
      <c r="CY572" s="50"/>
      <c r="CZ572" s="50"/>
      <c r="DA572" s="50"/>
      <c r="DB572" s="50"/>
      <c r="DC572" s="50"/>
      <c r="DD572" s="50"/>
      <c r="DE572" s="50"/>
      <c r="DF572" s="50"/>
      <c r="DG572" s="50"/>
      <c r="DH572" s="50"/>
      <c r="DI572" s="50"/>
      <c r="DJ572" s="50"/>
      <c r="DK572" s="50"/>
      <c r="DL572" s="50"/>
      <c r="DM572" s="50"/>
      <c r="DN572" s="50"/>
      <c r="DO572" s="50"/>
      <c r="DP572" s="50"/>
      <c r="DQ572" s="50"/>
      <c r="DR572" s="50"/>
      <c r="DS572" s="50"/>
      <c r="DT572" s="50"/>
      <c r="DU572" s="50"/>
      <c r="DV572" s="50"/>
      <c r="DW572" s="50"/>
      <c r="DX572" s="50"/>
      <c r="DY572" s="50"/>
      <c r="DZ572" s="50"/>
      <c r="EA572" s="50"/>
      <c r="EB572" s="50"/>
      <c r="EC572" s="50"/>
      <c r="ED572" s="50"/>
      <c r="EE572" s="50"/>
      <c r="EF572" s="50"/>
      <c r="EG572" s="50"/>
      <c r="EH572" s="50"/>
      <c r="EI572" s="50"/>
      <c r="EJ572" s="50"/>
      <c r="EK572" s="50"/>
      <c r="EL572" s="50"/>
      <c r="EM572" s="50"/>
      <c r="EN572" s="50"/>
      <c r="EO572" s="50"/>
      <c r="EP572" s="50"/>
      <c r="EQ572" s="50"/>
      <c r="ER572" s="48"/>
      <c r="ES572" s="50"/>
    </row>
    <row r="573" spans="1:149" x14ac:dyDescent="0.15">
      <c r="A573" s="44" t="s">
        <v>847</v>
      </c>
      <c r="B573" s="44" t="s">
        <v>373</v>
      </c>
      <c r="C573" s="44" t="s">
        <v>586</v>
      </c>
      <c r="D573">
        <v>1</v>
      </c>
      <c r="E573" s="50">
        <v>7479</v>
      </c>
      <c r="F573" s="50">
        <v>328</v>
      </c>
      <c r="G573" s="50">
        <v>374</v>
      </c>
      <c r="H573" s="50">
        <v>418</v>
      </c>
      <c r="I573" s="50">
        <v>544</v>
      </c>
      <c r="J573" s="50">
        <v>470</v>
      </c>
      <c r="K573" s="50">
        <v>388</v>
      </c>
      <c r="L573" s="50">
        <v>405</v>
      </c>
      <c r="M573" s="50">
        <v>456</v>
      </c>
      <c r="N573" s="50">
        <v>604</v>
      </c>
      <c r="O573" s="50">
        <v>732</v>
      </c>
      <c r="P573" s="50">
        <v>623</v>
      </c>
      <c r="Q573" s="50">
        <v>440</v>
      </c>
      <c r="R573" s="50">
        <v>344</v>
      </c>
      <c r="S573" s="50">
        <v>387</v>
      </c>
      <c r="T573" s="50">
        <v>429</v>
      </c>
      <c r="U573" s="50">
        <v>309</v>
      </c>
      <c r="V573" s="50">
        <v>143</v>
      </c>
      <c r="W573" s="50">
        <v>67</v>
      </c>
      <c r="X573" s="50">
        <v>16</v>
      </c>
      <c r="Y573" s="50">
        <v>2</v>
      </c>
      <c r="Z573" s="50">
        <v>0</v>
      </c>
      <c r="AA573" s="50">
        <v>0</v>
      </c>
      <c r="AB573" s="50">
        <v>0</v>
      </c>
      <c r="AC573" s="50">
        <v>0</v>
      </c>
      <c r="AD573" s="50">
        <v>1120</v>
      </c>
      <c r="AE573" s="50">
        <v>5006</v>
      </c>
      <c r="AF573" s="50">
        <v>1353</v>
      </c>
      <c r="AG573" s="50">
        <v>15</v>
      </c>
      <c r="AH573" s="50">
        <v>66.900000000000006</v>
      </c>
      <c r="AI573" s="50">
        <v>18.100000000000001</v>
      </c>
      <c r="AJ573" s="48">
        <v>41</v>
      </c>
      <c r="AK573" s="50">
        <v>0</v>
      </c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50"/>
      <c r="BQ573" s="50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  <c r="DA573" s="50"/>
      <c r="DB573" s="50"/>
      <c r="DC573" s="50"/>
      <c r="DD573" s="50"/>
      <c r="DE573" s="50"/>
      <c r="DF573" s="50"/>
      <c r="DG573" s="50"/>
      <c r="DH573" s="50"/>
      <c r="DI573" s="50"/>
      <c r="DJ573" s="50"/>
      <c r="DK573" s="50"/>
      <c r="DL573" s="50"/>
      <c r="DM573" s="50"/>
      <c r="DN573" s="50"/>
      <c r="DO573" s="50"/>
      <c r="DP573" s="50"/>
      <c r="DQ573" s="50"/>
      <c r="DR573" s="50"/>
      <c r="DS573" s="50"/>
      <c r="DT573" s="50"/>
      <c r="DU573" s="50"/>
      <c r="DV573" s="50"/>
      <c r="DW573" s="50"/>
      <c r="DX573" s="50"/>
      <c r="DY573" s="50"/>
      <c r="DZ573" s="50"/>
      <c r="EA573" s="50"/>
      <c r="EB573" s="50"/>
      <c r="EC573" s="50"/>
      <c r="ED573" s="50"/>
      <c r="EE573" s="50"/>
      <c r="EF573" s="50"/>
      <c r="EG573" s="50"/>
      <c r="EH573" s="50"/>
      <c r="EI573" s="50"/>
      <c r="EJ573" s="50"/>
      <c r="EK573" s="50"/>
      <c r="EL573" s="50"/>
      <c r="EM573" s="50"/>
      <c r="EN573" s="50"/>
      <c r="EO573" s="50"/>
      <c r="EP573" s="50"/>
      <c r="EQ573" s="50"/>
      <c r="ER573" s="48"/>
      <c r="ES573" s="50"/>
    </row>
    <row r="574" spans="1:149" x14ac:dyDescent="0.15">
      <c r="A574" s="44" t="s">
        <v>847</v>
      </c>
      <c r="B574" s="44" t="s">
        <v>373</v>
      </c>
      <c r="C574" s="44" t="s">
        <v>586</v>
      </c>
      <c r="D574">
        <v>2</v>
      </c>
      <c r="E574" s="50">
        <v>7263</v>
      </c>
      <c r="F574" s="50">
        <v>339</v>
      </c>
      <c r="G574" s="50">
        <v>341</v>
      </c>
      <c r="H574" s="50">
        <v>399</v>
      </c>
      <c r="I574" s="50">
        <v>461</v>
      </c>
      <c r="J574" s="50">
        <v>434</v>
      </c>
      <c r="K574" s="50">
        <v>374</v>
      </c>
      <c r="L574" s="50">
        <v>367</v>
      </c>
      <c r="M574" s="50">
        <v>458</v>
      </c>
      <c r="N574" s="50">
        <v>574</v>
      </c>
      <c r="O574" s="50">
        <v>728</v>
      </c>
      <c r="P574" s="50">
        <v>526</v>
      </c>
      <c r="Q574" s="50">
        <v>384</v>
      </c>
      <c r="R574" s="50">
        <v>316</v>
      </c>
      <c r="S574" s="50">
        <v>452</v>
      </c>
      <c r="T574" s="50">
        <v>458</v>
      </c>
      <c r="U574" s="50">
        <v>314</v>
      </c>
      <c r="V574" s="50">
        <v>179</v>
      </c>
      <c r="W574" s="50">
        <v>95</v>
      </c>
      <c r="X574" s="50">
        <v>49</v>
      </c>
      <c r="Y574" s="50">
        <v>11</v>
      </c>
      <c r="Z574" s="50">
        <v>4</v>
      </c>
      <c r="AA574" s="50">
        <v>0</v>
      </c>
      <c r="AB574" s="50">
        <v>0</v>
      </c>
      <c r="AC574" s="50">
        <v>4</v>
      </c>
      <c r="AD574" s="50">
        <v>1079</v>
      </c>
      <c r="AE574" s="50">
        <v>4622</v>
      </c>
      <c r="AF574" s="50">
        <v>1562</v>
      </c>
      <c r="AG574" s="50">
        <v>14.9</v>
      </c>
      <c r="AH574" s="50">
        <v>63.6</v>
      </c>
      <c r="AI574" s="50">
        <v>21.5</v>
      </c>
      <c r="AJ574" s="48">
        <v>42.3</v>
      </c>
      <c r="AK574" s="50">
        <v>0</v>
      </c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50"/>
      <c r="BQ574" s="50"/>
      <c r="BR574" s="50"/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  <c r="DA574" s="50"/>
      <c r="DB574" s="50"/>
      <c r="DC574" s="50"/>
      <c r="DD574" s="50"/>
      <c r="DE574" s="50"/>
      <c r="DF574" s="50"/>
      <c r="DG574" s="50"/>
      <c r="DH574" s="50"/>
      <c r="DI574" s="50"/>
      <c r="DJ574" s="50"/>
      <c r="DK574" s="50"/>
      <c r="DL574" s="50"/>
      <c r="DM574" s="50"/>
      <c r="DN574" s="50"/>
      <c r="DO574" s="50"/>
      <c r="DP574" s="50"/>
      <c r="DQ574" s="50"/>
      <c r="DR574" s="50"/>
      <c r="DS574" s="50"/>
      <c r="DT574" s="50"/>
      <c r="DU574" s="50"/>
      <c r="DV574" s="50"/>
      <c r="DW574" s="50"/>
      <c r="DX574" s="50"/>
      <c r="DY574" s="50"/>
      <c r="DZ574" s="50"/>
      <c r="EA574" s="50"/>
      <c r="EB574" s="50"/>
      <c r="EC574" s="50"/>
      <c r="ED574" s="50"/>
      <c r="EE574" s="50"/>
      <c r="EF574" s="50"/>
      <c r="EG574" s="50"/>
      <c r="EH574" s="50"/>
      <c r="EI574" s="50"/>
      <c r="EJ574" s="50"/>
      <c r="EK574" s="50"/>
      <c r="EL574" s="50"/>
      <c r="EM574" s="50"/>
      <c r="EN574" s="50"/>
      <c r="EO574" s="50"/>
      <c r="EP574" s="50"/>
      <c r="EQ574" s="50"/>
      <c r="ER574" s="48"/>
      <c r="ES574" s="50"/>
    </row>
    <row r="575" spans="1:149" x14ac:dyDescent="0.15">
      <c r="A575" s="44" t="s">
        <v>848</v>
      </c>
      <c r="B575" s="44" t="s">
        <v>374</v>
      </c>
      <c r="C575" s="44" t="s">
        <v>587</v>
      </c>
      <c r="D575">
        <v>0</v>
      </c>
      <c r="E575" s="50">
        <v>13660</v>
      </c>
      <c r="F575" s="50">
        <v>514</v>
      </c>
      <c r="G575" s="50">
        <v>488</v>
      </c>
      <c r="H575" s="50">
        <v>522</v>
      </c>
      <c r="I575" s="50">
        <v>565</v>
      </c>
      <c r="J575" s="50">
        <v>767</v>
      </c>
      <c r="K575" s="50">
        <v>648</v>
      </c>
      <c r="L575" s="50">
        <v>661</v>
      </c>
      <c r="M575" s="50">
        <v>719</v>
      </c>
      <c r="N575" s="50">
        <v>936</v>
      </c>
      <c r="O575" s="50">
        <v>1043</v>
      </c>
      <c r="P575" s="50">
        <v>994</v>
      </c>
      <c r="Q575" s="50">
        <v>940</v>
      </c>
      <c r="R575" s="50">
        <v>800</v>
      </c>
      <c r="S575" s="50">
        <v>1004</v>
      </c>
      <c r="T575" s="50">
        <v>1063</v>
      </c>
      <c r="U575" s="50">
        <v>863</v>
      </c>
      <c r="V575" s="50">
        <v>562</v>
      </c>
      <c r="W575" s="50">
        <v>352</v>
      </c>
      <c r="X575" s="50">
        <v>169</v>
      </c>
      <c r="Y575" s="50">
        <v>44</v>
      </c>
      <c r="Z575" s="50">
        <v>6</v>
      </c>
      <c r="AA575" s="50">
        <v>0</v>
      </c>
      <c r="AB575" s="50">
        <v>0</v>
      </c>
      <c r="AC575" s="50">
        <v>6</v>
      </c>
      <c r="AD575" s="50">
        <v>1524</v>
      </c>
      <c r="AE575" s="50">
        <v>8073</v>
      </c>
      <c r="AF575" s="50">
        <v>4063</v>
      </c>
      <c r="AG575" s="50">
        <v>11.2</v>
      </c>
      <c r="AH575" s="50">
        <v>59.1</v>
      </c>
      <c r="AI575" s="50">
        <v>29.7</v>
      </c>
      <c r="AJ575" s="48">
        <v>47.8</v>
      </c>
      <c r="AK575" s="50">
        <v>103</v>
      </c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50"/>
      <c r="BQ575" s="50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  <c r="DA575" s="50"/>
      <c r="DB575" s="50"/>
      <c r="DC575" s="50"/>
      <c r="DD575" s="50"/>
      <c r="DE575" s="50"/>
      <c r="DF575" s="50"/>
      <c r="DG575" s="50"/>
      <c r="DH575" s="50"/>
      <c r="DI575" s="50"/>
      <c r="DJ575" s="50"/>
      <c r="DK575" s="50"/>
      <c r="DL575" s="50"/>
      <c r="DM575" s="50"/>
      <c r="DN575" s="50"/>
      <c r="DO575" s="50"/>
      <c r="DP575" s="50"/>
      <c r="DQ575" s="50"/>
      <c r="DR575" s="50"/>
      <c r="DS575" s="50"/>
      <c r="DT575" s="50"/>
      <c r="DU575" s="50"/>
      <c r="DV575" s="50"/>
      <c r="DW575" s="50"/>
      <c r="DX575" s="50"/>
      <c r="DY575" s="50"/>
      <c r="DZ575" s="50"/>
      <c r="EA575" s="50"/>
      <c r="EB575" s="50"/>
      <c r="EC575" s="50"/>
      <c r="ED575" s="50"/>
      <c r="EE575" s="50"/>
      <c r="EF575" s="50"/>
      <c r="EG575" s="50"/>
      <c r="EH575" s="50"/>
      <c r="EI575" s="50"/>
      <c r="EJ575" s="50"/>
      <c r="EK575" s="50"/>
      <c r="EL575" s="50"/>
      <c r="EM575" s="50"/>
      <c r="EN575" s="50"/>
      <c r="EO575" s="50"/>
      <c r="EP575" s="50"/>
      <c r="EQ575" s="50"/>
      <c r="ER575" s="48"/>
      <c r="ES575" s="50"/>
    </row>
    <row r="576" spans="1:149" x14ac:dyDescent="0.15">
      <c r="A576" s="44" t="s">
        <v>848</v>
      </c>
      <c r="B576" s="44" t="s">
        <v>374</v>
      </c>
      <c r="C576" s="44" t="s">
        <v>587</v>
      </c>
      <c r="D576">
        <v>1</v>
      </c>
      <c r="E576" s="50">
        <v>6700</v>
      </c>
      <c r="F576" s="50">
        <v>278</v>
      </c>
      <c r="G576" s="50">
        <v>272</v>
      </c>
      <c r="H576" s="50">
        <v>274</v>
      </c>
      <c r="I576" s="50">
        <v>293</v>
      </c>
      <c r="J576" s="50">
        <v>424</v>
      </c>
      <c r="K576" s="50">
        <v>349</v>
      </c>
      <c r="L576" s="50">
        <v>335</v>
      </c>
      <c r="M576" s="50">
        <v>368</v>
      </c>
      <c r="N576" s="50">
        <v>474</v>
      </c>
      <c r="O576" s="50">
        <v>517</v>
      </c>
      <c r="P576" s="50">
        <v>484</v>
      </c>
      <c r="Q576" s="50">
        <v>478</v>
      </c>
      <c r="R576" s="50">
        <v>404</v>
      </c>
      <c r="S576" s="50">
        <v>461</v>
      </c>
      <c r="T576" s="50">
        <v>492</v>
      </c>
      <c r="U576" s="50">
        <v>406</v>
      </c>
      <c r="V576" s="50">
        <v>231</v>
      </c>
      <c r="W576" s="50">
        <v>118</v>
      </c>
      <c r="X576" s="50">
        <v>39</v>
      </c>
      <c r="Y576" s="50">
        <v>3</v>
      </c>
      <c r="Z576" s="50">
        <v>0</v>
      </c>
      <c r="AA576" s="50">
        <v>0</v>
      </c>
      <c r="AB576" s="50">
        <v>0</v>
      </c>
      <c r="AC576" s="50">
        <v>0</v>
      </c>
      <c r="AD576" s="50">
        <v>824</v>
      </c>
      <c r="AE576" s="50">
        <v>4126</v>
      </c>
      <c r="AF576" s="50">
        <v>1750</v>
      </c>
      <c r="AG576" s="50">
        <v>12.3</v>
      </c>
      <c r="AH576" s="50">
        <v>61.6</v>
      </c>
      <c r="AI576" s="50">
        <v>26.1</v>
      </c>
      <c r="AJ576" s="48">
        <v>45.7</v>
      </c>
      <c r="AK576" s="50">
        <v>0</v>
      </c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50"/>
      <c r="BQ576" s="50"/>
      <c r="BR576" s="50"/>
      <c r="BS576" s="50"/>
      <c r="BT576" s="50"/>
      <c r="BU576" s="50"/>
      <c r="BV576" s="50"/>
      <c r="BW576" s="50"/>
      <c r="BX576" s="50"/>
      <c r="BY576" s="50"/>
      <c r="BZ576" s="50"/>
      <c r="CA576" s="50"/>
      <c r="CB576" s="50"/>
      <c r="CC576" s="50"/>
      <c r="CD576" s="50"/>
      <c r="CE576" s="50"/>
      <c r="CF576" s="50"/>
      <c r="CG576" s="50"/>
      <c r="CH576" s="50"/>
      <c r="CI576" s="50"/>
      <c r="CJ576" s="50"/>
      <c r="CK576" s="50"/>
      <c r="CL576" s="50"/>
      <c r="CM576" s="50"/>
      <c r="CN576" s="50"/>
      <c r="CO576" s="50"/>
      <c r="CP576" s="50"/>
      <c r="CQ576" s="50"/>
      <c r="CR576" s="50"/>
      <c r="CS576" s="50"/>
      <c r="CT576" s="50"/>
      <c r="CU576" s="50"/>
      <c r="CV576" s="50"/>
      <c r="CW576" s="50"/>
      <c r="CX576" s="50"/>
      <c r="CY576" s="50"/>
      <c r="CZ576" s="50"/>
      <c r="DA576" s="50"/>
      <c r="DB576" s="50"/>
      <c r="DC576" s="50"/>
      <c r="DD576" s="50"/>
      <c r="DE576" s="50"/>
      <c r="DF576" s="50"/>
      <c r="DG576" s="50"/>
      <c r="DH576" s="50"/>
      <c r="DI576" s="50"/>
      <c r="DJ576" s="50"/>
      <c r="DK576" s="50"/>
      <c r="DL576" s="50"/>
      <c r="DM576" s="50"/>
      <c r="DN576" s="50"/>
      <c r="DO576" s="50"/>
      <c r="DP576" s="50"/>
      <c r="DQ576" s="50"/>
      <c r="DR576" s="50"/>
      <c r="DS576" s="50"/>
      <c r="DT576" s="50"/>
      <c r="DU576" s="50"/>
      <c r="DV576" s="50"/>
      <c r="DW576" s="50"/>
      <c r="DX576" s="50"/>
      <c r="DY576" s="50"/>
      <c r="DZ576" s="50"/>
      <c r="EA576" s="50"/>
      <c r="EB576" s="50"/>
      <c r="EC576" s="50"/>
      <c r="ED576" s="50"/>
      <c r="EE576" s="50"/>
      <c r="EF576" s="50"/>
      <c r="EG576" s="50"/>
      <c r="EH576" s="50"/>
      <c r="EI576" s="50"/>
      <c r="EJ576" s="50"/>
      <c r="EK576" s="50"/>
      <c r="EL576" s="50"/>
      <c r="EM576" s="50"/>
      <c r="EN576" s="50"/>
      <c r="EO576" s="50"/>
      <c r="EP576" s="50"/>
      <c r="EQ576" s="50"/>
      <c r="ER576" s="48"/>
      <c r="ES576" s="50"/>
    </row>
    <row r="577" spans="1:149" x14ac:dyDescent="0.15">
      <c r="A577" s="44" t="s">
        <v>848</v>
      </c>
      <c r="B577" s="44" t="s">
        <v>374</v>
      </c>
      <c r="C577" s="44" t="s">
        <v>587</v>
      </c>
      <c r="D577">
        <v>2</v>
      </c>
      <c r="E577" s="50">
        <v>6960</v>
      </c>
      <c r="F577" s="50">
        <v>236</v>
      </c>
      <c r="G577" s="50">
        <v>216</v>
      </c>
      <c r="H577" s="50">
        <v>248</v>
      </c>
      <c r="I577" s="50">
        <v>272</v>
      </c>
      <c r="J577" s="50">
        <v>343</v>
      </c>
      <c r="K577" s="50">
        <v>299</v>
      </c>
      <c r="L577" s="50">
        <v>326</v>
      </c>
      <c r="M577" s="50">
        <v>351</v>
      </c>
      <c r="N577" s="50">
        <v>462</v>
      </c>
      <c r="O577" s="50">
        <v>526</v>
      </c>
      <c r="P577" s="50">
        <v>510</v>
      </c>
      <c r="Q577" s="50">
        <v>462</v>
      </c>
      <c r="R577" s="50">
        <v>396</v>
      </c>
      <c r="S577" s="50">
        <v>543</v>
      </c>
      <c r="T577" s="50">
        <v>571</v>
      </c>
      <c r="U577" s="50">
        <v>457</v>
      </c>
      <c r="V577" s="50">
        <v>331</v>
      </c>
      <c r="W577" s="50">
        <v>234</v>
      </c>
      <c r="X577" s="50">
        <v>130</v>
      </c>
      <c r="Y577" s="50">
        <v>41</v>
      </c>
      <c r="Z577" s="50">
        <v>6</v>
      </c>
      <c r="AA577" s="50">
        <v>0</v>
      </c>
      <c r="AB577" s="50">
        <v>0</v>
      </c>
      <c r="AC577" s="50">
        <v>6</v>
      </c>
      <c r="AD577" s="50">
        <v>700</v>
      </c>
      <c r="AE577" s="50">
        <v>3947</v>
      </c>
      <c r="AF577" s="50">
        <v>2313</v>
      </c>
      <c r="AG577" s="50">
        <v>10.1</v>
      </c>
      <c r="AH577" s="50">
        <v>56.7</v>
      </c>
      <c r="AI577" s="50">
        <v>33.200000000000003</v>
      </c>
      <c r="AJ577" s="48">
        <v>49.8</v>
      </c>
      <c r="AK577" s="50">
        <v>0</v>
      </c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50"/>
      <c r="BQ577" s="50"/>
      <c r="BR577" s="50"/>
      <c r="BS577" s="50"/>
      <c r="BT577" s="50"/>
      <c r="BU577" s="50"/>
      <c r="BV577" s="50"/>
      <c r="BW577" s="50"/>
      <c r="BX577" s="50"/>
      <c r="BY577" s="50"/>
      <c r="BZ577" s="50"/>
      <c r="CA577" s="50"/>
      <c r="CB577" s="50"/>
      <c r="CC577" s="50"/>
      <c r="CD577" s="50"/>
      <c r="CE577" s="50"/>
      <c r="CF577" s="50"/>
      <c r="CG577" s="50"/>
      <c r="CH577" s="50"/>
      <c r="CI577" s="50"/>
      <c r="CJ577" s="50"/>
      <c r="CK577" s="50"/>
      <c r="CL577" s="50"/>
      <c r="CM577" s="50"/>
      <c r="CN577" s="50"/>
      <c r="CO577" s="50"/>
      <c r="CP577" s="50"/>
      <c r="CQ577" s="50"/>
      <c r="CR577" s="50"/>
      <c r="CS577" s="50"/>
      <c r="CT577" s="50"/>
      <c r="CU577" s="50"/>
      <c r="CV577" s="50"/>
      <c r="CW577" s="50"/>
      <c r="CX577" s="50"/>
      <c r="CY577" s="50"/>
      <c r="CZ577" s="50"/>
      <c r="DA577" s="50"/>
      <c r="DB577" s="50"/>
      <c r="DC577" s="50"/>
      <c r="DD577" s="50"/>
      <c r="DE577" s="50"/>
      <c r="DF577" s="50"/>
      <c r="DG577" s="50"/>
      <c r="DH577" s="50"/>
      <c r="DI577" s="50"/>
      <c r="DJ577" s="50"/>
      <c r="DK577" s="50"/>
      <c r="DL577" s="50"/>
      <c r="DM577" s="50"/>
      <c r="DN577" s="50"/>
      <c r="DO577" s="50"/>
      <c r="DP577" s="50"/>
      <c r="DQ577" s="50"/>
      <c r="DR577" s="50"/>
      <c r="DS577" s="50"/>
      <c r="DT577" s="50"/>
      <c r="DU577" s="50"/>
      <c r="DV577" s="50"/>
      <c r="DW577" s="50"/>
      <c r="DX577" s="50"/>
      <c r="DY577" s="50"/>
      <c r="DZ577" s="50"/>
      <c r="EA577" s="50"/>
      <c r="EB577" s="50"/>
      <c r="EC577" s="50"/>
      <c r="ED577" s="50"/>
      <c r="EE577" s="50"/>
      <c r="EF577" s="50"/>
      <c r="EG577" s="50"/>
      <c r="EH577" s="50"/>
      <c r="EI577" s="50"/>
      <c r="EJ577" s="50"/>
      <c r="EK577" s="50"/>
      <c r="EL577" s="50"/>
      <c r="EM577" s="50"/>
      <c r="EN577" s="50"/>
      <c r="EO577" s="50"/>
      <c r="EP577" s="50"/>
      <c r="EQ577" s="50"/>
      <c r="ER577" s="48"/>
      <c r="ES577" s="50"/>
    </row>
    <row r="578" spans="1:149" x14ac:dyDescent="0.15">
      <c r="A578" s="44" t="s">
        <v>849</v>
      </c>
      <c r="B578" s="44" t="s">
        <v>375</v>
      </c>
      <c r="C578" s="44" t="s">
        <v>588</v>
      </c>
      <c r="D578">
        <v>0</v>
      </c>
      <c r="E578" s="50">
        <v>59666</v>
      </c>
      <c r="F578" s="50">
        <v>2093</v>
      </c>
      <c r="G578" s="50">
        <v>2112</v>
      </c>
      <c r="H578" s="50">
        <v>2153</v>
      </c>
      <c r="I578" s="50">
        <v>2830</v>
      </c>
      <c r="J578" s="50">
        <v>4281</v>
      </c>
      <c r="K578" s="50">
        <v>3406</v>
      </c>
      <c r="L578" s="50">
        <v>3338</v>
      </c>
      <c r="M578" s="50">
        <v>3453</v>
      </c>
      <c r="N578" s="50">
        <v>3810</v>
      </c>
      <c r="O578" s="50">
        <v>4296</v>
      </c>
      <c r="P578" s="50">
        <v>3814</v>
      </c>
      <c r="Q578" s="50">
        <v>3549</v>
      </c>
      <c r="R578" s="50">
        <v>3322</v>
      </c>
      <c r="S578" s="50">
        <v>3848</v>
      </c>
      <c r="T578" s="50">
        <v>4295</v>
      </c>
      <c r="U578" s="50">
        <v>3552</v>
      </c>
      <c r="V578" s="50">
        <v>2605</v>
      </c>
      <c r="W578" s="50">
        <v>1777</v>
      </c>
      <c r="X578" s="50">
        <v>864</v>
      </c>
      <c r="Y578" s="50">
        <v>225</v>
      </c>
      <c r="Z578" s="50">
        <v>40</v>
      </c>
      <c r="AA578" s="50">
        <v>3</v>
      </c>
      <c r="AB578" s="50">
        <v>0</v>
      </c>
      <c r="AC578" s="50">
        <v>43</v>
      </c>
      <c r="AD578" s="50">
        <v>6358</v>
      </c>
      <c r="AE578" s="50">
        <v>36099</v>
      </c>
      <c r="AF578" s="50">
        <v>17209</v>
      </c>
      <c r="AG578" s="50">
        <v>10.7</v>
      </c>
      <c r="AH578" s="50">
        <v>60.5</v>
      </c>
      <c r="AI578" s="50">
        <v>28.8</v>
      </c>
      <c r="AJ578" s="48">
        <v>46.9</v>
      </c>
      <c r="AK578" s="50">
        <v>108</v>
      </c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50"/>
      <c r="BN578" s="50"/>
      <c r="BO578" s="50"/>
      <c r="BP578" s="50"/>
      <c r="BQ578" s="50"/>
      <c r="BR578" s="50"/>
      <c r="BS578" s="50"/>
      <c r="BT578" s="50"/>
      <c r="BU578" s="50"/>
      <c r="BV578" s="50"/>
      <c r="BW578" s="50"/>
      <c r="BX578" s="50"/>
      <c r="BY578" s="50"/>
      <c r="BZ578" s="50"/>
      <c r="CA578" s="50"/>
      <c r="CB578" s="50"/>
      <c r="CC578" s="50"/>
      <c r="CD578" s="50"/>
      <c r="CE578" s="50"/>
      <c r="CF578" s="50"/>
      <c r="CG578" s="50"/>
      <c r="CH578" s="50"/>
      <c r="CI578" s="50"/>
      <c r="CJ578" s="50"/>
      <c r="CK578" s="50"/>
      <c r="CL578" s="50"/>
      <c r="CM578" s="50"/>
      <c r="CN578" s="50"/>
      <c r="CO578" s="50"/>
      <c r="CP578" s="50"/>
      <c r="CQ578" s="50"/>
      <c r="CR578" s="50"/>
      <c r="CS578" s="50"/>
      <c r="CT578" s="50"/>
      <c r="CU578" s="50"/>
      <c r="CV578" s="50"/>
      <c r="CW578" s="50"/>
      <c r="CX578" s="50"/>
      <c r="CY578" s="50"/>
      <c r="CZ578" s="50"/>
      <c r="DA578" s="50"/>
      <c r="DB578" s="50"/>
      <c r="DC578" s="50"/>
      <c r="DD578" s="50"/>
      <c r="DE578" s="50"/>
      <c r="DF578" s="50"/>
      <c r="DG578" s="50"/>
      <c r="DH578" s="50"/>
      <c r="DI578" s="50"/>
      <c r="DJ578" s="50"/>
      <c r="DK578" s="50"/>
      <c r="DL578" s="50"/>
      <c r="DM578" s="50"/>
      <c r="DN578" s="50"/>
      <c r="DO578" s="50"/>
      <c r="DP578" s="50"/>
      <c r="DQ578" s="50"/>
      <c r="DR578" s="50"/>
      <c r="DS578" s="50"/>
      <c r="DT578" s="50"/>
      <c r="DU578" s="50"/>
      <c r="DV578" s="50"/>
      <c r="DW578" s="50"/>
      <c r="DX578" s="50"/>
      <c r="DY578" s="50"/>
      <c r="DZ578" s="50"/>
      <c r="EA578" s="50"/>
      <c r="EB578" s="50"/>
      <c r="EC578" s="50"/>
      <c r="ED578" s="50"/>
      <c r="EE578" s="50"/>
      <c r="EF578" s="50"/>
      <c r="EG578" s="50"/>
      <c r="EH578" s="50"/>
      <c r="EI578" s="50"/>
      <c r="EJ578" s="50"/>
      <c r="EK578" s="50"/>
      <c r="EL578" s="50"/>
      <c r="EM578" s="50"/>
      <c r="EN578" s="50"/>
      <c r="EO578" s="50"/>
      <c r="EP578" s="50"/>
      <c r="EQ578" s="50"/>
      <c r="ER578" s="48"/>
      <c r="ES578" s="50"/>
    </row>
    <row r="579" spans="1:149" x14ac:dyDescent="0.15">
      <c r="A579" s="44" t="s">
        <v>849</v>
      </c>
      <c r="B579" s="44" t="s">
        <v>375</v>
      </c>
      <c r="C579" s="44" t="s">
        <v>588</v>
      </c>
      <c r="D579">
        <v>1</v>
      </c>
      <c r="E579" s="50">
        <v>28795</v>
      </c>
      <c r="F579" s="50">
        <v>1096</v>
      </c>
      <c r="G579" s="50">
        <v>1093</v>
      </c>
      <c r="H579" s="50">
        <v>1091</v>
      </c>
      <c r="I579" s="50">
        <v>1526</v>
      </c>
      <c r="J579" s="50">
        <v>2240</v>
      </c>
      <c r="K579" s="50">
        <v>1699</v>
      </c>
      <c r="L579" s="50">
        <v>1670</v>
      </c>
      <c r="M579" s="50">
        <v>1780</v>
      </c>
      <c r="N579" s="50">
        <v>1925</v>
      </c>
      <c r="O579" s="50">
        <v>2128</v>
      </c>
      <c r="P579" s="50">
        <v>1873</v>
      </c>
      <c r="Q579" s="50">
        <v>1733</v>
      </c>
      <c r="R579" s="50">
        <v>1619</v>
      </c>
      <c r="S579" s="50">
        <v>1869</v>
      </c>
      <c r="T579" s="50">
        <v>2040</v>
      </c>
      <c r="U579" s="50">
        <v>1503</v>
      </c>
      <c r="V579" s="50">
        <v>1040</v>
      </c>
      <c r="W579" s="50">
        <v>596</v>
      </c>
      <c r="X579" s="50">
        <v>228</v>
      </c>
      <c r="Y579" s="50">
        <v>40</v>
      </c>
      <c r="Z579" s="50">
        <v>6</v>
      </c>
      <c r="AA579" s="50">
        <v>0</v>
      </c>
      <c r="AB579" s="50">
        <v>0</v>
      </c>
      <c r="AC579" s="50">
        <v>6</v>
      </c>
      <c r="AD579" s="50">
        <v>3280</v>
      </c>
      <c r="AE579" s="50">
        <v>18193</v>
      </c>
      <c r="AF579" s="50">
        <v>7322</v>
      </c>
      <c r="AG579" s="50">
        <v>11.4</v>
      </c>
      <c r="AH579" s="50">
        <v>63.2</v>
      </c>
      <c r="AI579" s="50">
        <v>25.4</v>
      </c>
      <c r="AJ579" s="48">
        <v>44.8</v>
      </c>
      <c r="AK579" s="50">
        <v>0</v>
      </c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  <c r="BP579" s="50"/>
      <c r="BQ579" s="50"/>
      <c r="BR579" s="50"/>
      <c r="BS579" s="50"/>
      <c r="BT579" s="50"/>
      <c r="BU579" s="50"/>
      <c r="BV579" s="50"/>
      <c r="BW579" s="50"/>
      <c r="BX579" s="50"/>
      <c r="BY579" s="50"/>
      <c r="BZ579" s="50"/>
      <c r="CA579" s="50"/>
      <c r="CB579" s="50"/>
      <c r="CC579" s="50"/>
      <c r="CD579" s="50"/>
      <c r="CE579" s="50"/>
      <c r="CF579" s="50"/>
      <c r="CG579" s="50"/>
      <c r="CH579" s="50"/>
      <c r="CI579" s="50"/>
      <c r="CJ579" s="50"/>
      <c r="CK579" s="50"/>
      <c r="CL579" s="50"/>
      <c r="CM579" s="50"/>
      <c r="CN579" s="50"/>
      <c r="CO579" s="50"/>
      <c r="CP579" s="50"/>
      <c r="CQ579" s="50"/>
      <c r="CR579" s="50"/>
      <c r="CS579" s="50"/>
      <c r="CT579" s="50"/>
      <c r="CU579" s="50"/>
      <c r="CV579" s="50"/>
      <c r="CW579" s="50"/>
      <c r="CX579" s="50"/>
      <c r="CY579" s="50"/>
      <c r="CZ579" s="50"/>
      <c r="DA579" s="50"/>
      <c r="DB579" s="50"/>
      <c r="DC579" s="50"/>
      <c r="DD579" s="50"/>
      <c r="DE579" s="50"/>
      <c r="DF579" s="50"/>
      <c r="DG579" s="50"/>
      <c r="DH579" s="50"/>
      <c r="DI579" s="50"/>
      <c r="DJ579" s="50"/>
      <c r="DK579" s="50"/>
      <c r="DL579" s="50"/>
      <c r="DM579" s="50"/>
      <c r="DN579" s="50"/>
      <c r="DO579" s="50"/>
      <c r="DP579" s="50"/>
      <c r="DQ579" s="50"/>
      <c r="DR579" s="50"/>
      <c r="DS579" s="50"/>
      <c r="DT579" s="50"/>
      <c r="DU579" s="50"/>
      <c r="DV579" s="50"/>
      <c r="DW579" s="50"/>
      <c r="DX579" s="50"/>
      <c r="DY579" s="50"/>
      <c r="DZ579" s="50"/>
      <c r="EA579" s="50"/>
      <c r="EB579" s="50"/>
      <c r="EC579" s="50"/>
      <c r="ED579" s="50"/>
      <c r="EE579" s="50"/>
      <c r="EF579" s="50"/>
      <c r="EG579" s="50"/>
      <c r="EH579" s="50"/>
      <c r="EI579" s="50"/>
      <c r="EJ579" s="50"/>
      <c r="EK579" s="50"/>
      <c r="EL579" s="50"/>
      <c r="EM579" s="50"/>
      <c r="EN579" s="50"/>
      <c r="EO579" s="50"/>
      <c r="EP579" s="50"/>
      <c r="EQ579" s="50"/>
      <c r="ER579" s="48"/>
      <c r="ES579" s="50"/>
    </row>
    <row r="580" spans="1:149" x14ac:dyDescent="0.15">
      <c r="A580" s="44" t="s">
        <v>849</v>
      </c>
      <c r="B580" s="44" t="s">
        <v>375</v>
      </c>
      <c r="C580" s="44" t="s">
        <v>588</v>
      </c>
      <c r="D580">
        <v>2</v>
      </c>
      <c r="E580" s="50">
        <v>30871</v>
      </c>
      <c r="F580" s="50">
        <v>997</v>
      </c>
      <c r="G580" s="50">
        <v>1019</v>
      </c>
      <c r="H580" s="50">
        <v>1062</v>
      </c>
      <c r="I580" s="50">
        <v>1304</v>
      </c>
      <c r="J580" s="50">
        <v>2041</v>
      </c>
      <c r="K580" s="50">
        <v>1707</v>
      </c>
      <c r="L580" s="50">
        <v>1668</v>
      </c>
      <c r="M580" s="50">
        <v>1673</v>
      </c>
      <c r="N580" s="50">
        <v>1885</v>
      </c>
      <c r="O580" s="50">
        <v>2168</v>
      </c>
      <c r="P580" s="50">
        <v>1941</v>
      </c>
      <c r="Q580" s="50">
        <v>1816</v>
      </c>
      <c r="R580" s="50">
        <v>1703</v>
      </c>
      <c r="S580" s="50">
        <v>1979</v>
      </c>
      <c r="T580" s="50">
        <v>2255</v>
      </c>
      <c r="U580" s="50">
        <v>2049</v>
      </c>
      <c r="V580" s="50">
        <v>1565</v>
      </c>
      <c r="W580" s="50">
        <v>1181</v>
      </c>
      <c r="X580" s="50">
        <v>636</v>
      </c>
      <c r="Y580" s="50">
        <v>185</v>
      </c>
      <c r="Z580" s="50">
        <v>34</v>
      </c>
      <c r="AA580" s="50">
        <v>3</v>
      </c>
      <c r="AB580" s="50">
        <v>0</v>
      </c>
      <c r="AC580" s="50">
        <v>37</v>
      </c>
      <c r="AD580" s="50">
        <v>3078</v>
      </c>
      <c r="AE580" s="50">
        <v>17906</v>
      </c>
      <c r="AF580" s="50">
        <v>9887</v>
      </c>
      <c r="AG580" s="50">
        <v>10</v>
      </c>
      <c r="AH580" s="50">
        <v>58</v>
      </c>
      <c r="AI580" s="50">
        <v>32</v>
      </c>
      <c r="AJ580" s="48">
        <v>48.8</v>
      </c>
      <c r="AK580" s="50">
        <v>0</v>
      </c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50"/>
      <c r="BN580" s="50"/>
      <c r="BO580" s="50"/>
      <c r="BP580" s="50"/>
      <c r="BQ580" s="50"/>
      <c r="BR580" s="50"/>
      <c r="BS580" s="50"/>
      <c r="BT580" s="50"/>
      <c r="BU580" s="50"/>
      <c r="BV580" s="50"/>
      <c r="BW580" s="50"/>
      <c r="BX580" s="50"/>
      <c r="BY580" s="50"/>
      <c r="BZ580" s="50"/>
      <c r="CA580" s="50"/>
      <c r="CB580" s="50"/>
      <c r="CC580" s="50"/>
      <c r="CD580" s="50"/>
      <c r="CE580" s="50"/>
      <c r="CF580" s="50"/>
      <c r="CG580" s="50"/>
      <c r="CH580" s="50"/>
      <c r="CI580" s="50"/>
      <c r="CJ580" s="50"/>
      <c r="CK580" s="50"/>
      <c r="CL580" s="50"/>
      <c r="CM580" s="50"/>
      <c r="CN580" s="50"/>
      <c r="CO580" s="50"/>
      <c r="CP580" s="50"/>
      <c r="CQ580" s="50"/>
      <c r="CR580" s="50"/>
      <c r="CS580" s="50"/>
      <c r="CT580" s="50"/>
      <c r="CU580" s="50"/>
      <c r="CV580" s="50"/>
      <c r="CW580" s="50"/>
      <c r="CX580" s="50"/>
      <c r="CY580" s="50"/>
      <c r="CZ580" s="50"/>
      <c r="DA580" s="50"/>
      <c r="DB580" s="50"/>
      <c r="DC580" s="50"/>
      <c r="DD580" s="50"/>
      <c r="DE580" s="50"/>
      <c r="DF580" s="50"/>
      <c r="DG580" s="50"/>
      <c r="DH580" s="50"/>
      <c r="DI580" s="50"/>
      <c r="DJ580" s="50"/>
      <c r="DK580" s="50"/>
      <c r="DL580" s="50"/>
      <c r="DM580" s="50"/>
      <c r="DN580" s="50"/>
      <c r="DO580" s="50"/>
      <c r="DP580" s="50"/>
      <c r="DQ580" s="50"/>
      <c r="DR580" s="50"/>
      <c r="DS580" s="50"/>
      <c r="DT580" s="50"/>
      <c r="DU580" s="50"/>
      <c r="DV580" s="50"/>
      <c r="DW580" s="50"/>
      <c r="DX580" s="50"/>
      <c r="DY580" s="50"/>
      <c r="DZ580" s="50"/>
      <c r="EA580" s="50"/>
      <c r="EB580" s="50"/>
      <c r="EC580" s="50"/>
      <c r="ED580" s="50"/>
      <c r="EE580" s="50"/>
      <c r="EF580" s="50"/>
      <c r="EG580" s="50"/>
      <c r="EH580" s="50"/>
      <c r="EI580" s="50"/>
      <c r="EJ580" s="50"/>
      <c r="EK580" s="50"/>
      <c r="EL580" s="50"/>
      <c r="EM580" s="50"/>
      <c r="EN580" s="50"/>
      <c r="EO580" s="50"/>
      <c r="EP580" s="50"/>
      <c r="EQ580" s="50"/>
      <c r="ER580" s="48"/>
      <c r="ES580" s="50"/>
    </row>
    <row r="581" spans="1:149" x14ac:dyDescent="0.15">
      <c r="A581" s="44" t="s">
        <v>850</v>
      </c>
      <c r="B581" s="44" t="s">
        <v>376</v>
      </c>
      <c r="C581" s="44" t="s">
        <v>589</v>
      </c>
      <c r="D581">
        <v>0</v>
      </c>
      <c r="E581" s="50">
        <v>3899</v>
      </c>
      <c r="F581" s="50">
        <v>101</v>
      </c>
      <c r="G581" s="50">
        <v>115</v>
      </c>
      <c r="H581" s="50">
        <v>133</v>
      </c>
      <c r="I581" s="50">
        <v>169</v>
      </c>
      <c r="J581" s="50">
        <v>236</v>
      </c>
      <c r="K581" s="50">
        <v>186</v>
      </c>
      <c r="L581" s="50">
        <v>170</v>
      </c>
      <c r="M581" s="50">
        <v>193</v>
      </c>
      <c r="N581" s="50">
        <v>235</v>
      </c>
      <c r="O581" s="50">
        <v>263</v>
      </c>
      <c r="P581" s="50">
        <v>255</v>
      </c>
      <c r="Q581" s="50">
        <v>228</v>
      </c>
      <c r="R581" s="50">
        <v>228</v>
      </c>
      <c r="S581" s="50">
        <v>216</v>
      </c>
      <c r="T581" s="50">
        <v>333</v>
      </c>
      <c r="U581" s="50">
        <v>304</v>
      </c>
      <c r="V581" s="50">
        <v>218</v>
      </c>
      <c r="W581" s="50">
        <v>190</v>
      </c>
      <c r="X581" s="50">
        <v>90</v>
      </c>
      <c r="Y581" s="50">
        <v>32</v>
      </c>
      <c r="Z581" s="50">
        <v>4</v>
      </c>
      <c r="AA581" s="50">
        <v>0</v>
      </c>
      <c r="AB581" s="50">
        <v>0</v>
      </c>
      <c r="AC581" s="50">
        <v>4</v>
      </c>
      <c r="AD581" s="50">
        <v>349</v>
      </c>
      <c r="AE581" s="50">
        <v>2163</v>
      </c>
      <c r="AF581" s="50">
        <v>1387</v>
      </c>
      <c r="AG581" s="50">
        <v>9</v>
      </c>
      <c r="AH581" s="50">
        <v>55.5</v>
      </c>
      <c r="AI581" s="50">
        <v>35.6</v>
      </c>
      <c r="AJ581" s="48">
        <v>51</v>
      </c>
      <c r="AK581" s="50">
        <v>102</v>
      </c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50"/>
      <c r="BN581" s="50"/>
      <c r="BO581" s="50"/>
      <c r="BP581" s="50"/>
      <c r="BQ581" s="50"/>
      <c r="BR581" s="50"/>
      <c r="BS581" s="50"/>
      <c r="BT581" s="50"/>
      <c r="BU581" s="50"/>
      <c r="BV581" s="50"/>
      <c r="BW581" s="50"/>
      <c r="BX581" s="50"/>
      <c r="BY581" s="50"/>
      <c r="BZ581" s="50"/>
      <c r="CA581" s="50"/>
      <c r="CB581" s="50"/>
      <c r="CC581" s="50"/>
      <c r="CD581" s="50"/>
      <c r="CE581" s="50"/>
      <c r="CF581" s="50"/>
      <c r="CG581" s="50"/>
      <c r="CH581" s="50"/>
      <c r="CI581" s="50"/>
      <c r="CJ581" s="50"/>
      <c r="CK581" s="50"/>
      <c r="CL581" s="50"/>
      <c r="CM581" s="50"/>
      <c r="CN581" s="50"/>
      <c r="CO581" s="50"/>
      <c r="CP581" s="50"/>
      <c r="CQ581" s="50"/>
      <c r="CR581" s="50"/>
      <c r="CS581" s="50"/>
      <c r="CT581" s="50"/>
      <c r="CU581" s="50"/>
      <c r="CV581" s="50"/>
      <c r="CW581" s="50"/>
      <c r="CX581" s="50"/>
      <c r="CY581" s="50"/>
      <c r="CZ581" s="50"/>
      <c r="DA581" s="50"/>
      <c r="DB581" s="50"/>
      <c r="DC581" s="50"/>
      <c r="DD581" s="50"/>
      <c r="DE581" s="50"/>
      <c r="DF581" s="50"/>
      <c r="DG581" s="50"/>
      <c r="DH581" s="50"/>
      <c r="DI581" s="50"/>
      <c r="DJ581" s="50"/>
      <c r="DK581" s="50"/>
      <c r="DL581" s="50"/>
      <c r="DM581" s="50"/>
      <c r="DN581" s="50"/>
      <c r="DO581" s="50"/>
      <c r="DP581" s="50"/>
      <c r="DQ581" s="50"/>
      <c r="DR581" s="50"/>
      <c r="DS581" s="50"/>
      <c r="DT581" s="50"/>
      <c r="DU581" s="50"/>
      <c r="DV581" s="50"/>
      <c r="DW581" s="50"/>
      <c r="DX581" s="50"/>
      <c r="DY581" s="50"/>
      <c r="DZ581" s="50"/>
      <c r="EA581" s="50"/>
      <c r="EB581" s="50"/>
      <c r="EC581" s="50"/>
      <c r="ED581" s="50"/>
      <c r="EE581" s="50"/>
      <c r="EF581" s="50"/>
      <c r="EG581" s="50"/>
      <c r="EH581" s="50"/>
      <c r="EI581" s="50"/>
      <c r="EJ581" s="50"/>
      <c r="EK581" s="50"/>
      <c r="EL581" s="50"/>
      <c r="EM581" s="50"/>
      <c r="EN581" s="50"/>
      <c r="EO581" s="50"/>
      <c r="EP581" s="50"/>
      <c r="EQ581" s="50"/>
      <c r="ER581" s="48"/>
      <c r="ES581" s="50"/>
    </row>
    <row r="582" spans="1:149" x14ac:dyDescent="0.15">
      <c r="A582" s="44" t="s">
        <v>850</v>
      </c>
      <c r="B582" s="44" t="s">
        <v>376</v>
      </c>
      <c r="C582" s="44" t="s">
        <v>589</v>
      </c>
      <c r="D582">
        <v>1</v>
      </c>
      <c r="E582" s="50">
        <v>1821</v>
      </c>
      <c r="F582" s="50">
        <v>47</v>
      </c>
      <c r="G582" s="50">
        <v>60</v>
      </c>
      <c r="H582" s="50">
        <v>76</v>
      </c>
      <c r="I582" s="50">
        <v>101</v>
      </c>
      <c r="J582" s="50">
        <v>124</v>
      </c>
      <c r="K582" s="50">
        <v>87</v>
      </c>
      <c r="L582" s="50">
        <v>84</v>
      </c>
      <c r="M582" s="50">
        <v>89</v>
      </c>
      <c r="N582" s="50">
        <v>118</v>
      </c>
      <c r="O582" s="50">
        <v>113</v>
      </c>
      <c r="P582" s="50">
        <v>129</v>
      </c>
      <c r="Q582" s="50">
        <v>103</v>
      </c>
      <c r="R582" s="50">
        <v>111</v>
      </c>
      <c r="S582" s="50">
        <v>104</v>
      </c>
      <c r="T582" s="50">
        <v>155</v>
      </c>
      <c r="U582" s="50">
        <v>125</v>
      </c>
      <c r="V582" s="50">
        <v>90</v>
      </c>
      <c r="W582" s="50">
        <v>69</v>
      </c>
      <c r="X582" s="50">
        <v>27</v>
      </c>
      <c r="Y582" s="50">
        <v>8</v>
      </c>
      <c r="Z582" s="50">
        <v>1</v>
      </c>
      <c r="AA582" s="50">
        <v>0</v>
      </c>
      <c r="AB582" s="50">
        <v>0</v>
      </c>
      <c r="AC582" s="50">
        <v>1</v>
      </c>
      <c r="AD582" s="50">
        <v>183</v>
      </c>
      <c r="AE582" s="50">
        <v>1059</v>
      </c>
      <c r="AF582" s="50">
        <v>579</v>
      </c>
      <c r="AG582" s="50">
        <v>10</v>
      </c>
      <c r="AH582" s="50">
        <v>58.2</v>
      </c>
      <c r="AI582" s="50">
        <v>31.8</v>
      </c>
      <c r="AJ582" s="48">
        <v>48.5</v>
      </c>
      <c r="AK582" s="50">
        <v>0</v>
      </c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50"/>
      <c r="BN582" s="50"/>
      <c r="BO582" s="50"/>
      <c r="BP582" s="50"/>
      <c r="BQ582" s="50"/>
      <c r="BR582" s="50"/>
      <c r="BS582" s="50"/>
      <c r="BT582" s="50"/>
      <c r="BU582" s="50"/>
      <c r="BV582" s="50"/>
      <c r="BW582" s="50"/>
      <c r="BX582" s="50"/>
      <c r="BY582" s="50"/>
      <c r="BZ582" s="50"/>
      <c r="CA582" s="50"/>
      <c r="CB582" s="50"/>
      <c r="CC582" s="50"/>
      <c r="CD582" s="50"/>
      <c r="CE582" s="50"/>
      <c r="CF582" s="50"/>
      <c r="CG582" s="50"/>
      <c r="CH582" s="50"/>
      <c r="CI582" s="50"/>
      <c r="CJ582" s="50"/>
      <c r="CK582" s="50"/>
      <c r="CL582" s="50"/>
      <c r="CM582" s="50"/>
      <c r="CN582" s="50"/>
      <c r="CO582" s="50"/>
      <c r="CP582" s="50"/>
      <c r="CQ582" s="50"/>
      <c r="CR582" s="50"/>
      <c r="CS582" s="50"/>
      <c r="CT582" s="50"/>
      <c r="CU582" s="50"/>
      <c r="CV582" s="50"/>
      <c r="CW582" s="50"/>
      <c r="CX582" s="50"/>
      <c r="CY582" s="50"/>
      <c r="CZ582" s="50"/>
      <c r="DA582" s="50"/>
      <c r="DB582" s="50"/>
      <c r="DC582" s="50"/>
      <c r="DD582" s="50"/>
      <c r="DE582" s="50"/>
      <c r="DF582" s="50"/>
      <c r="DG582" s="50"/>
      <c r="DH582" s="50"/>
      <c r="DI582" s="50"/>
      <c r="DJ582" s="50"/>
      <c r="DK582" s="50"/>
      <c r="DL582" s="50"/>
      <c r="DM582" s="50"/>
      <c r="DN582" s="50"/>
      <c r="DO582" s="50"/>
      <c r="DP582" s="50"/>
      <c r="DQ582" s="50"/>
      <c r="DR582" s="50"/>
      <c r="DS582" s="50"/>
      <c r="DT582" s="50"/>
      <c r="DU582" s="50"/>
      <c r="DV582" s="50"/>
      <c r="DW582" s="50"/>
      <c r="DX582" s="50"/>
      <c r="DY582" s="50"/>
      <c r="DZ582" s="50"/>
      <c r="EA582" s="50"/>
      <c r="EB582" s="50"/>
      <c r="EC582" s="50"/>
      <c r="ED582" s="50"/>
      <c r="EE582" s="50"/>
      <c r="EF582" s="50"/>
      <c r="EG582" s="50"/>
      <c r="EH582" s="50"/>
      <c r="EI582" s="50"/>
      <c r="EJ582" s="50"/>
      <c r="EK582" s="50"/>
      <c r="EL582" s="50"/>
      <c r="EM582" s="50"/>
      <c r="EN582" s="50"/>
      <c r="EO582" s="50"/>
      <c r="EP582" s="50"/>
      <c r="EQ582" s="50"/>
      <c r="ER582" s="48"/>
      <c r="ES582" s="50"/>
    </row>
    <row r="583" spans="1:149" x14ac:dyDescent="0.15">
      <c r="A583" s="44" t="s">
        <v>850</v>
      </c>
      <c r="B583" s="44" t="s">
        <v>376</v>
      </c>
      <c r="C583" s="44" t="s">
        <v>589</v>
      </c>
      <c r="D583">
        <v>2</v>
      </c>
      <c r="E583" s="50">
        <v>2078</v>
      </c>
      <c r="F583" s="50">
        <v>54</v>
      </c>
      <c r="G583" s="50">
        <v>55</v>
      </c>
      <c r="H583" s="50">
        <v>57</v>
      </c>
      <c r="I583" s="50">
        <v>68</v>
      </c>
      <c r="J583" s="50">
        <v>112</v>
      </c>
      <c r="K583" s="50">
        <v>99</v>
      </c>
      <c r="L583" s="50">
        <v>86</v>
      </c>
      <c r="M583" s="50">
        <v>104</v>
      </c>
      <c r="N583" s="50">
        <v>117</v>
      </c>
      <c r="O583" s="50">
        <v>150</v>
      </c>
      <c r="P583" s="50">
        <v>126</v>
      </c>
      <c r="Q583" s="50">
        <v>125</v>
      </c>
      <c r="R583" s="50">
        <v>117</v>
      </c>
      <c r="S583" s="50">
        <v>112</v>
      </c>
      <c r="T583" s="50">
        <v>178</v>
      </c>
      <c r="U583" s="50">
        <v>179</v>
      </c>
      <c r="V583" s="50">
        <v>128</v>
      </c>
      <c r="W583" s="50">
        <v>121</v>
      </c>
      <c r="X583" s="50">
        <v>63</v>
      </c>
      <c r="Y583" s="50">
        <v>24</v>
      </c>
      <c r="Z583" s="50">
        <v>3</v>
      </c>
      <c r="AA583" s="50">
        <v>0</v>
      </c>
      <c r="AB583" s="50">
        <v>0</v>
      </c>
      <c r="AC583" s="50">
        <v>3</v>
      </c>
      <c r="AD583" s="50">
        <v>166</v>
      </c>
      <c r="AE583" s="50">
        <v>1104</v>
      </c>
      <c r="AF583" s="50">
        <v>808</v>
      </c>
      <c r="AG583" s="50">
        <v>8</v>
      </c>
      <c r="AH583" s="50">
        <v>53.1</v>
      </c>
      <c r="AI583" s="50">
        <v>38.9</v>
      </c>
      <c r="AJ583" s="48">
        <v>53.1</v>
      </c>
      <c r="AK583" s="50">
        <v>0</v>
      </c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50"/>
      <c r="BN583" s="50"/>
      <c r="BO583" s="50"/>
      <c r="BP583" s="50"/>
      <c r="BQ583" s="50"/>
      <c r="BR583" s="50"/>
      <c r="BS583" s="50"/>
      <c r="BT583" s="50"/>
      <c r="BU583" s="50"/>
      <c r="BV583" s="50"/>
      <c r="BW583" s="50"/>
      <c r="BX583" s="50"/>
      <c r="BY583" s="50"/>
      <c r="BZ583" s="50"/>
      <c r="CA583" s="50"/>
      <c r="CB583" s="50"/>
      <c r="CC583" s="50"/>
      <c r="CD583" s="50"/>
      <c r="CE583" s="50"/>
      <c r="CF583" s="50"/>
      <c r="CG583" s="50"/>
      <c r="CH583" s="50"/>
      <c r="CI583" s="50"/>
      <c r="CJ583" s="50"/>
      <c r="CK583" s="50"/>
      <c r="CL583" s="50"/>
      <c r="CM583" s="50"/>
      <c r="CN583" s="50"/>
      <c r="CO583" s="50"/>
      <c r="CP583" s="50"/>
      <c r="CQ583" s="50"/>
      <c r="CR583" s="50"/>
      <c r="CS583" s="50"/>
      <c r="CT583" s="50"/>
      <c r="CU583" s="50"/>
      <c r="CV583" s="50"/>
      <c r="CW583" s="50"/>
      <c r="CX583" s="50"/>
      <c r="CY583" s="50"/>
      <c r="CZ583" s="50"/>
      <c r="DA583" s="50"/>
      <c r="DB583" s="50"/>
      <c r="DC583" s="50"/>
      <c r="DD583" s="50"/>
      <c r="DE583" s="50"/>
      <c r="DF583" s="50"/>
      <c r="DG583" s="50"/>
      <c r="DH583" s="50"/>
      <c r="DI583" s="50"/>
      <c r="DJ583" s="50"/>
      <c r="DK583" s="50"/>
      <c r="DL583" s="50"/>
      <c r="DM583" s="50"/>
      <c r="DN583" s="50"/>
      <c r="DO583" s="50"/>
      <c r="DP583" s="50"/>
      <c r="DQ583" s="50"/>
      <c r="DR583" s="50"/>
      <c r="DS583" s="50"/>
      <c r="DT583" s="50"/>
      <c r="DU583" s="50"/>
      <c r="DV583" s="50"/>
      <c r="DW583" s="50"/>
      <c r="DX583" s="50"/>
      <c r="DY583" s="50"/>
      <c r="DZ583" s="50"/>
      <c r="EA583" s="50"/>
      <c r="EB583" s="50"/>
      <c r="EC583" s="50"/>
      <c r="ED583" s="50"/>
      <c r="EE583" s="50"/>
      <c r="EF583" s="50"/>
      <c r="EG583" s="50"/>
      <c r="EH583" s="50"/>
      <c r="EI583" s="50"/>
      <c r="EJ583" s="50"/>
      <c r="EK583" s="50"/>
      <c r="EL583" s="50"/>
      <c r="EM583" s="50"/>
      <c r="EN583" s="50"/>
      <c r="EO583" s="50"/>
      <c r="EP583" s="50"/>
      <c r="EQ583" s="50"/>
      <c r="ER583" s="48"/>
      <c r="ES583" s="50"/>
    </row>
    <row r="584" spans="1:149" x14ac:dyDescent="0.15">
      <c r="A584" s="44" t="s">
        <v>851</v>
      </c>
      <c r="B584" s="44" t="s">
        <v>377</v>
      </c>
      <c r="C584" s="44" t="s">
        <v>590</v>
      </c>
      <c r="D584">
        <v>0</v>
      </c>
      <c r="E584" s="50">
        <v>13652</v>
      </c>
      <c r="F584" s="50">
        <v>379</v>
      </c>
      <c r="G584" s="50">
        <v>431</v>
      </c>
      <c r="H584" s="50">
        <v>441</v>
      </c>
      <c r="I584" s="50">
        <v>706</v>
      </c>
      <c r="J584" s="50">
        <v>1305</v>
      </c>
      <c r="K584" s="50">
        <v>851</v>
      </c>
      <c r="L584" s="50">
        <v>704</v>
      </c>
      <c r="M584" s="50">
        <v>685</v>
      </c>
      <c r="N584" s="50">
        <v>789</v>
      </c>
      <c r="O584" s="50">
        <v>923</v>
      </c>
      <c r="P584" s="50">
        <v>824</v>
      </c>
      <c r="Q584" s="50">
        <v>772</v>
      </c>
      <c r="R584" s="50">
        <v>751</v>
      </c>
      <c r="S584" s="50">
        <v>944</v>
      </c>
      <c r="T584" s="50">
        <v>1043</v>
      </c>
      <c r="U584" s="50">
        <v>862</v>
      </c>
      <c r="V584" s="50">
        <v>613</v>
      </c>
      <c r="W584" s="50">
        <v>401</v>
      </c>
      <c r="X584" s="50">
        <v>186</v>
      </c>
      <c r="Y584" s="50">
        <v>34</v>
      </c>
      <c r="Z584" s="50">
        <v>7</v>
      </c>
      <c r="AA584" s="50">
        <v>1</v>
      </c>
      <c r="AB584" s="50">
        <v>0</v>
      </c>
      <c r="AC584" s="50">
        <v>8</v>
      </c>
      <c r="AD584" s="50">
        <v>1251</v>
      </c>
      <c r="AE584" s="50">
        <v>8310</v>
      </c>
      <c r="AF584" s="50">
        <v>4091</v>
      </c>
      <c r="AG584" s="50">
        <v>9.1999999999999993</v>
      </c>
      <c r="AH584" s="50">
        <v>60.9</v>
      </c>
      <c r="AI584" s="50">
        <v>30</v>
      </c>
      <c r="AJ584" s="48">
        <v>47</v>
      </c>
      <c r="AK584" s="50">
        <v>105</v>
      </c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  <c r="BP584" s="50"/>
      <c r="BQ584" s="50"/>
      <c r="BR584" s="50"/>
      <c r="BS584" s="50"/>
      <c r="BT584" s="50"/>
      <c r="BU584" s="50"/>
      <c r="BV584" s="50"/>
      <c r="BW584" s="50"/>
      <c r="BX584" s="50"/>
      <c r="BY584" s="50"/>
      <c r="BZ584" s="50"/>
      <c r="CA584" s="50"/>
      <c r="CB584" s="50"/>
      <c r="CC584" s="50"/>
      <c r="CD584" s="50"/>
      <c r="CE584" s="50"/>
      <c r="CF584" s="50"/>
      <c r="CG584" s="50"/>
      <c r="CH584" s="50"/>
      <c r="CI584" s="50"/>
      <c r="CJ584" s="50"/>
      <c r="CK584" s="50"/>
      <c r="CL584" s="50"/>
      <c r="CM584" s="50"/>
      <c r="CN584" s="50"/>
      <c r="CO584" s="50"/>
      <c r="CP584" s="50"/>
      <c r="CQ584" s="50"/>
      <c r="CR584" s="50"/>
      <c r="CS584" s="50"/>
      <c r="CT584" s="50"/>
      <c r="CU584" s="50"/>
      <c r="CV584" s="50"/>
      <c r="CW584" s="50"/>
      <c r="CX584" s="50"/>
      <c r="CY584" s="50"/>
      <c r="CZ584" s="50"/>
      <c r="DA584" s="50"/>
      <c r="DB584" s="50"/>
      <c r="DC584" s="50"/>
      <c r="DD584" s="50"/>
      <c r="DE584" s="50"/>
      <c r="DF584" s="50"/>
      <c r="DG584" s="50"/>
      <c r="DH584" s="50"/>
      <c r="DI584" s="50"/>
      <c r="DJ584" s="50"/>
      <c r="DK584" s="50"/>
      <c r="DL584" s="50"/>
      <c r="DM584" s="50"/>
      <c r="DN584" s="50"/>
      <c r="DO584" s="50"/>
      <c r="DP584" s="50"/>
      <c r="DQ584" s="50"/>
      <c r="DR584" s="50"/>
      <c r="DS584" s="50"/>
      <c r="DT584" s="50"/>
      <c r="DU584" s="50"/>
      <c r="DV584" s="50"/>
      <c r="DW584" s="50"/>
      <c r="DX584" s="50"/>
      <c r="DY584" s="50"/>
      <c r="DZ584" s="50"/>
      <c r="EA584" s="50"/>
      <c r="EB584" s="50"/>
      <c r="EC584" s="50"/>
      <c r="ED584" s="50"/>
      <c r="EE584" s="50"/>
      <c r="EF584" s="50"/>
      <c r="EG584" s="50"/>
      <c r="EH584" s="50"/>
      <c r="EI584" s="50"/>
      <c r="EJ584" s="50"/>
      <c r="EK584" s="50"/>
      <c r="EL584" s="50"/>
      <c r="EM584" s="50"/>
      <c r="EN584" s="50"/>
      <c r="EO584" s="50"/>
      <c r="EP584" s="50"/>
      <c r="EQ584" s="50"/>
      <c r="ER584" s="48"/>
      <c r="ES584" s="50"/>
    </row>
    <row r="585" spans="1:149" x14ac:dyDescent="0.15">
      <c r="A585" s="44" t="s">
        <v>851</v>
      </c>
      <c r="B585" s="44" t="s">
        <v>377</v>
      </c>
      <c r="C585" s="44" t="s">
        <v>590</v>
      </c>
      <c r="D585">
        <v>1</v>
      </c>
      <c r="E585" s="50">
        <v>6680</v>
      </c>
      <c r="F585" s="50">
        <v>181</v>
      </c>
      <c r="G585" s="50">
        <v>225</v>
      </c>
      <c r="H585" s="50">
        <v>206</v>
      </c>
      <c r="I585" s="50">
        <v>387</v>
      </c>
      <c r="J585" s="50">
        <v>735</v>
      </c>
      <c r="K585" s="50">
        <v>457</v>
      </c>
      <c r="L585" s="50">
        <v>380</v>
      </c>
      <c r="M585" s="50">
        <v>348</v>
      </c>
      <c r="N585" s="50">
        <v>392</v>
      </c>
      <c r="O585" s="50">
        <v>467</v>
      </c>
      <c r="P585" s="50">
        <v>410</v>
      </c>
      <c r="Q585" s="50">
        <v>377</v>
      </c>
      <c r="R585" s="50">
        <v>376</v>
      </c>
      <c r="S585" s="50">
        <v>462</v>
      </c>
      <c r="T585" s="50">
        <v>497</v>
      </c>
      <c r="U585" s="50">
        <v>355</v>
      </c>
      <c r="V585" s="50">
        <v>249</v>
      </c>
      <c r="W585" s="50">
        <v>125</v>
      </c>
      <c r="X585" s="50">
        <v>46</v>
      </c>
      <c r="Y585" s="50">
        <v>5</v>
      </c>
      <c r="Z585" s="50">
        <v>0</v>
      </c>
      <c r="AA585" s="50">
        <v>0</v>
      </c>
      <c r="AB585" s="50">
        <v>0</v>
      </c>
      <c r="AC585" s="50">
        <v>0</v>
      </c>
      <c r="AD585" s="50">
        <v>612</v>
      </c>
      <c r="AE585" s="50">
        <v>4329</v>
      </c>
      <c r="AF585" s="50">
        <v>1739</v>
      </c>
      <c r="AG585" s="50">
        <v>9.1999999999999993</v>
      </c>
      <c r="AH585" s="50">
        <v>64.8</v>
      </c>
      <c r="AI585" s="50">
        <v>26</v>
      </c>
      <c r="AJ585" s="48">
        <v>44.8</v>
      </c>
      <c r="AK585" s="50">
        <v>0</v>
      </c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50"/>
      <c r="BN585" s="50"/>
      <c r="BO585" s="50"/>
      <c r="BP585" s="50"/>
      <c r="BQ585" s="50"/>
      <c r="BR585" s="50"/>
      <c r="BS585" s="50"/>
      <c r="BT585" s="50"/>
      <c r="BU585" s="50"/>
      <c r="BV585" s="50"/>
      <c r="BW585" s="50"/>
      <c r="BX585" s="50"/>
      <c r="BY585" s="50"/>
      <c r="BZ585" s="50"/>
      <c r="CA585" s="50"/>
      <c r="CB585" s="50"/>
      <c r="CC585" s="50"/>
      <c r="CD585" s="50"/>
      <c r="CE585" s="50"/>
      <c r="CF585" s="50"/>
      <c r="CG585" s="50"/>
      <c r="CH585" s="50"/>
      <c r="CI585" s="50"/>
      <c r="CJ585" s="50"/>
      <c r="CK585" s="50"/>
      <c r="CL585" s="50"/>
      <c r="CM585" s="50"/>
      <c r="CN585" s="50"/>
      <c r="CO585" s="50"/>
      <c r="CP585" s="50"/>
      <c r="CQ585" s="50"/>
      <c r="CR585" s="50"/>
      <c r="CS585" s="50"/>
      <c r="CT585" s="50"/>
      <c r="CU585" s="50"/>
      <c r="CV585" s="50"/>
      <c r="CW585" s="50"/>
      <c r="CX585" s="50"/>
      <c r="CY585" s="50"/>
      <c r="CZ585" s="50"/>
      <c r="DA585" s="50"/>
      <c r="DB585" s="50"/>
      <c r="DC585" s="50"/>
      <c r="DD585" s="50"/>
      <c r="DE585" s="50"/>
      <c r="DF585" s="50"/>
      <c r="DG585" s="50"/>
      <c r="DH585" s="50"/>
      <c r="DI585" s="50"/>
      <c r="DJ585" s="50"/>
      <c r="DK585" s="50"/>
      <c r="DL585" s="50"/>
      <c r="DM585" s="50"/>
      <c r="DN585" s="50"/>
      <c r="DO585" s="50"/>
      <c r="DP585" s="50"/>
      <c r="DQ585" s="50"/>
      <c r="DR585" s="50"/>
      <c r="DS585" s="50"/>
      <c r="DT585" s="50"/>
      <c r="DU585" s="50"/>
      <c r="DV585" s="50"/>
      <c r="DW585" s="50"/>
      <c r="DX585" s="50"/>
      <c r="DY585" s="50"/>
      <c r="DZ585" s="50"/>
      <c r="EA585" s="50"/>
      <c r="EB585" s="50"/>
      <c r="EC585" s="50"/>
      <c r="ED585" s="50"/>
      <c r="EE585" s="50"/>
      <c r="EF585" s="50"/>
      <c r="EG585" s="50"/>
      <c r="EH585" s="50"/>
      <c r="EI585" s="50"/>
      <c r="EJ585" s="50"/>
      <c r="EK585" s="50"/>
      <c r="EL585" s="50"/>
      <c r="EM585" s="50"/>
      <c r="EN585" s="50"/>
      <c r="EO585" s="50"/>
      <c r="EP585" s="50"/>
      <c r="EQ585" s="50"/>
      <c r="ER585" s="48"/>
      <c r="ES585" s="50"/>
    </row>
    <row r="586" spans="1:149" x14ac:dyDescent="0.15">
      <c r="A586" s="44" t="s">
        <v>851</v>
      </c>
      <c r="B586" s="44" t="s">
        <v>377</v>
      </c>
      <c r="C586" s="44" t="s">
        <v>590</v>
      </c>
      <c r="D586">
        <v>2</v>
      </c>
      <c r="E586" s="50">
        <v>6972</v>
      </c>
      <c r="F586" s="50">
        <v>198</v>
      </c>
      <c r="G586" s="50">
        <v>206</v>
      </c>
      <c r="H586" s="50">
        <v>235</v>
      </c>
      <c r="I586" s="50">
        <v>319</v>
      </c>
      <c r="J586" s="50">
        <v>570</v>
      </c>
      <c r="K586" s="50">
        <v>394</v>
      </c>
      <c r="L586" s="50">
        <v>324</v>
      </c>
      <c r="M586" s="50">
        <v>337</v>
      </c>
      <c r="N586" s="50">
        <v>397</v>
      </c>
      <c r="O586" s="50">
        <v>456</v>
      </c>
      <c r="P586" s="50">
        <v>414</v>
      </c>
      <c r="Q586" s="50">
        <v>395</v>
      </c>
      <c r="R586" s="50">
        <v>375</v>
      </c>
      <c r="S586" s="50">
        <v>482</v>
      </c>
      <c r="T586" s="50">
        <v>546</v>
      </c>
      <c r="U586" s="50">
        <v>507</v>
      </c>
      <c r="V586" s="50">
        <v>364</v>
      </c>
      <c r="W586" s="50">
        <v>276</v>
      </c>
      <c r="X586" s="50">
        <v>140</v>
      </c>
      <c r="Y586" s="50">
        <v>29</v>
      </c>
      <c r="Z586" s="50">
        <v>7</v>
      </c>
      <c r="AA586" s="50">
        <v>1</v>
      </c>
      <c r="AB586" s="50">
        <v>0</v>
      </c>
      <c r="AC586" s="50">
        <v>8</v>
      </c>
      <c r="AD586" s="50">
        <v>639</v>
      </c>
      <c r="AE586" s="50">
        <v>3981</v>
      </c>
      <c r="AF586" s="50">
        <v>2352</v>
      </c>
      <c r="AG586" s="50">
        <v>9.1999999999999993</v>
      </c>
      <c r="AH586" s="50">
        <v>57.1</v>
      </c>
      <c r="AI586" s="50">
        <v>33.700000000000003</v>
      </c>
      <c r="AJ586" s="48">
        <v>49.1</v>
      </c>
      <c r="AK586" s="50">
        <v>0</v>
      </c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50"/>
      <c r="BN586" s="50"/>
      <c r="BO586" s="50"/>
      <c r="BP586" s="50"/>
      <c r="BQ586" s="50"/>
      <c r="BR586" s="50"/>
      <c r="BS586" s="50"/>
      <c r="BT586" s="50"/>
      <c r="BU586" s="50"/>
      <c r="BV586" s="50"/>
      <c r="BW586" s="50"/>
      <c r="BX586" s="50"/>
      <c r="BY586" s="50"/>
      <c r="BZ586" s="50"/>
      <c r="CA586" s="50"/>
      <c r="CB586" s="50"/>
      <c r="CC586" s="50"/>
      <c r="CD586" s="50"/>
      <c r="CE586" s="50"/>
      <c r="CF586" s="50"/>
      <c r="CG586" s="50"/>
      <c r="CH586" s="50"/>
      <c r="CI586" s="50"/>
      <c r="CJ586" s="50"/>
      <c r="CK586" s="50"/>
      <c r="CL586" s="50"/>
      <c r="CM586" s="50"/>
      <c r="CN586" s="50"/>
      <c r="CO586" s="50"/>
      <c r="CP586" s="50"/>
      <c r="CQ586" s="50"/>
      <c r="CR586" s="50"/>
      <c r="CS586" s="50"/>
      <c r="CT586" s="50"/>
      <c r="CU586" s="50"/>
      <c r="CV586" s="50"/>
      <c r="CW586" s="50"/>
      <c r="CX586" s="50"/>
      <c r="CY586" s="50"/>
      <c r="CZ586" s="50"/>
      <c r="DA586" s="50"/>
      <c r="DB586" s="50"/>
      <c r="DC586" s="50"/>
      <c r="DD586" s="50"/>
      <c r="DE586" s="50"/>
      <c r="DF586" s="50"/>
      <c r="DG586" s="50"/>
      <c r="DH586" s="50"/>
      <c r="DI586" s="50"/>
      <c r="DJ586" s="50"/>
      <c r="DK586" s="50"/>
      <c r="DL586" s="50"/>
      <c r="DM586" s="50"/>
      <c r="DN586" s="50"/>
      <c r="DO586" s="50"/>
      <c r="DP586" s="50"/>
      <c r="DQ586" s="50"/>
      <c r="DR586" s="50"/>
      <c r="DS586" s="50"/>
      <c r="DT586" s="50"/>
      <c r="DU586" s="50"/>
      <c r="DV586" s="50"/>
      <c r="DW586" s="50"/>
      <c r="DX586" s="50"/>
      <c r="DY586" s="50"/>
      <c r="DZ586" s="50"/>
      <c r="EA586" s="50"/>
      <c r="EB586" s="50"/>
      <c r="EC586" s="50"/>
      <c r="ED586" s="50"/>
      <c r="EE586" s="50"/>
      <c r="EF586" s="50"/>
      <c r="EG586" s="50"/>
      <c r="EH586" s="50"/>
      <c r="EI586" s="50"/>
      <c r="EJ586" s="50"/>
      <c r="EK586" s="50"/>
      <c r="EL586" s="50"/>
      <c r="EM586" s="50"/>
      <c r="EN586" s="50"/>
      <c r="EO586" s="50"/>
      <c r="EP586" s="50"/>
      <c r="EQ586" s="50"/>
      <c r="ER586" s="48"/>
      <c r="ES586" s="50"/>
    </row>
    <row r="587" spans="1:149" x14ac:dyDescent="0.15">
      <c r="A587" s="44" t="s">
        <v>852</v>
      </c>
      <c r="B587" s="44" t="s">
        <v>378</v>
      </c>
      <c r="C587" s="44" t="s">
        <v>591</v>
      </c>
      <c r="D587">
        <v>0</v>
      </c>
      <c r="E587" s="50">
        <v>18453</v>
      </c>
      <c r="F587" s="50">
        <v>635</v>
      </c>
      <c r="G587" s="50">
        <v>653</v>
      </c>
      <c r="H587" s="50">
        <v>622</v>
      </c>
      <c r="I587" s="50">
        <v>956</v>
      </c>
      <c r="J587" s="50">
        <v>1405</v>
      </c>
      <c r="K587" s="50">
        <v>1032</v>
      </c>
      <c r="L587" s="50">
        <v>1022</v>
      </c>
      <c r="M587" s="50">
        <v>1147</v>
      </c>
      <c r="N587" s="50">
        <v>1191</v>
      </c>
      <c r="O587" s="50">
        <v>1330</v>
      </c>
      <c r="P587" s="50">
        <v>1180</v>
      </c>
      <c r="Q587" s="50">
        <v>1059</v>
      </c>
      <c r="R587" s="50">
        <v>991</v>
      </c>
      <c r="S587" s="50">
        <v>1166</v>
      </c>
      <c r="T587" s="50">
        <v>1360</v>
      </c>
      <c r="U587" s="50">
        <v>1070</v>
      </c>
      <c r="V587" s="50">
        <v>791</v>
      </c>
      <c r="W587" s="50">
        <v>489</v>
      </c>
      <c r="X587" s="50">
        <v>261</v>
      </c>
      <c r="Y587" s="50">
        <v>74</v>
      </c>
      <c r="Z587" s="50">
        <v>18</v>
      </c>
      <c r="AA587" s="50">
        <v>1</v>
      </c>
      <c r="AB587" s="50">
        <v>0</v>
      </c>
      <c r="AC587" s="50">
        <v>19</v>
      </c>
      <c r="AD587" s="50">
        <v>1910</v>
      </c>
      <c r="AE587" s="50">
        <v>11313</v>
      </c>
      <c r="AF587" s="50">
        <v>5230</v>
      </c>
      <c r="AG587" s="50">
        <v>10.4</v>
      </c>
      <c r="AH587" s="50">
        <v>61.3</v>
      </c>
      <c r="AI587" s="50">
        <v>28.3</v>
      </c>
      <c r="AJ587" s="48">
        <v>46.5</v>
      </c>
      <c r="AK587" s="50">
        <v>108</v>
      </c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50"/>
      <c r="BN587" s="50"/>
      <c r="BO587" s="50"/>
      <c r="BP587" s="50"/>
      <c r="BQ587" s="50"/>
      <c r="BR587" s="50"/>
      <c r="BS587" s="50"/>
      <c r="BT587" s="50"/>
      <c r="BU587" s="50"/>
      <c r="BV587" s="50"/>
      <c r="BW587" s="50"/>
      <c r="BX587" s="50"/>
      <c r="BY587" s="50"/>
      <c r="BZ587" s="50"/>
      <c r="CA587" s="50"/>
      <c r="CB587" s="50"/>
      <c r="CC587" s="50"/>
      <c r="CD587" s="50"/>
      <c r="CE587" s="50"/>
      <c r="CF587" s="50"/>
      <c r="CG587" s="50"/>
      <c r="CH587" s="50"/>
      <c r="CI587" s="50"/>
      <c r="CJ587" s="50"/>
      <c r="CK587" s="50"/>
      <c r="CL587" s="50"/>
      <c r="CM587" s="50"/>
      <c r="CN587" s="50"/>
      <c r="CO587" s="50"/>
      <c r="CP587" s="50"/>
      <c r="CQ587" s="50"/>
      <c r="CR587" s="50"/>
      <c r="CS587" s="50"/>
      <c r="CT587" s="50"/>
      <c r="CU587" s="50"/>
      <c r="CV587" s="50"/>
      <c r="CW587" s="50"/>
      <c r="CX587" s="50"/>
      <c r="CY587" s="50"/>
      <c r="CZ587" s="50"/>
      <c r="DA587" s="50"/>
      <c r="DB587" s="50"/>
      <c r="DC587" s="50"/>
      <c r="DD587" s="50"/>
      <c r="DE587" s="50"/>
      <c r="DF587" s="50"/>
      <c r="DG587" s="50"/>
      <c r="DH587" s="50"/>
      <c r="DI587" s="50"/>
      <c r="DJ587" s="50"/>
      <c r="DK587" s="50"/>
      <c r="DL587" s="50"/>
      <c r="DM587" s="50"/>
      <c r="DN587" s="50"/>
      <c r="DO587" s="50"/>
      <c r="DP587" s="50"/>
      <c r="DQ587" s="50"/>
      <c r="DR587" s="50"/>
      <c r="DS587" s="50"/>
      <c r="DT587" s="50"/>
      <c r="DU587" s="50"/>
      <c r="DV587" s="50"/>
      <c r="DW587" s="50"/>
      <c r="DX587" s="50"/>
      <c r="DY587" s="50"/>
      <c r="DZ587" s="50"/>
      <c r="EA587" s="50"/>
      <c r="EB587" s="50"/>
      <c r="EC587" s="50"/>
      <c r="ED587" s="50"/>
      <c r="EE587" s="50"/>
      <c r="EF587" s="50"/>
      <c r="EG587" s="50"/>
      <c r="EH587" s="50"/>
      <c r="EI587" s="50"/>
      <c r="EJ587" s="50"/>
      <c r="EK587" s="50"/>
      <c r="EL587" s="50"/>
      <c r="EM587" s="50"/>
      <c r="EN587" s="50"/>
      <c r="EO587" s="50"/>
      <c r="EP587" s="50"/>
      <c r="EQ587" s="50"/>
      <c r="ER587" s="48"/>
      <c r="ES587" s="50"/>
    </row>
    <row r="588" spans="1:149" x14ac:dyDescent="0.15">
      <c r="A588" s="44" t="s">
        <v>852</v>
      </c>
      <c r="B588" s="44" t="s">
        <v>378</v>
      </c>
      <c r="C588" s="44" t="s">
        <v>591</v>
      </c>
      <c r="D588">
        <v>1</v>
      </c>
      <c r="E588" s="50">
        <v>9012</v>
      </c>
      <c r="F588" s="50">
        <v>342</v>
      </c>
      <c r="G588" s="50">
        <v>314</v>
      </c>
      <c r="H588" s="50">
        <v>315</v>
      </c>
      <c r="I588" s="50">
        <v>495</v>
      </c>
      <c r="J588" s="50">
        <v>723</v>
      </c>
      <c r="K588" s="50">
        <v>510</v>
      </c>
      <c r="L588" s="50">
        <v>505</v>
      </c>
      <c r="M588" s="50">
        <v>602</v>
      </c>
      <c r="N588" s="50">
        <v>624</v>
      </c>
      <c r="O588" s="50">
        <v>678</v>
      </c>
      <c r="P588" s="50">
        <v>598</v>
      </c>
      <c r="Q588" s="50">
        <v>546</v>
      </c>
      <c r="R588" s="50">
        <v>477</v>
      </c>
      <c r="S588" s="50">
        <v>580</v>
      </c>
      <c r="T588" s="50">
        <v>674</v>
      </c>
      <c r="U588" s="50">
        <v>464</v>
      </c>
      <c r="V588" s="50">
        <v>320</v>
      </c>
      <c r="W588" s="50">
        <v>164</v>
      </c>
      <c r="X588" s="50">
        <v>67</v>
      </c>
      <c r="Y588" s="50">
        <v>10</v>
      </c>
      <c r="Z588" s="50">
        <v>4</v>
      </c>
      <c r="AA588" s="50">
        <v>0</v>
      </c>
      <c r="AB588" s="50">
        <v>0</v>
      </c>
      <c r="AC588" s="50">
        <v>4</v>
      </c>
      <c r="AD588" s="50">
        <v>971</v>
      </c>
      <c r="AE588" s="50">
        <v>5758</v>
      </c>
      <c r="AF588" s="50">
        <v>2283</v>
      </c>
      <c r="AG588" s="50">
        <v>10.8</v>
      </c>
      <c r="AH588" s="50">
        <v>63.9</v>
      </c>
      <c r="AI588" s="50">
        <v>25.3</v>
      </c>
      <c r="AJ588" s="48">
        <v>44.8</v>
      </c>
      <c r="AK588" s="50">
        <v>0</v>
      </c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50"/>
      <c r="BN588" s="50"/>
      <c r="BO588" s="50"/>
      <c r="BP588" s="50"/>
      <c r="BQ588" s="50"/>
      <c r="BR588" s="50"/>
      <c r="BS588" s="50"/>
      <c r="BT588" s="50"/>
      <c r="BU588" s="50"/>
      <c r="BV588" s="50"/>
      <c r="BW588" s="50"/>
      <c r="BX588" s="50"/>
      <c r="BY588" s="50"/>
      <c r="BZ588" s="50"/>
      <c r="CA588" s="50"/>
      <c r="CB588" s="50"/>
      <c r="CC588" s="50"/>
      <c r="CD588" s="50"/>
      <c r="CE588" s="50"/>
      <c r="CF588" s="50"/>
      <c r="CG588" s="50"/>
      <c r="CH588" s="50"/>
      <c r="CI588" s="50"/>
      <c r="CJ588" s="50"/>
      <c r="CK588" s="50"/>
      <c r="CL588" s="50"/>
      <c r="CM588" s="50"/>
      <c r="CN588" s="50"/>
      <c r="CO588" s="50"/>
      <c r="CP588" s="50"/>
      <c r="CQ588" s="50"/>
      <c r="CR588" s="50"/>
      <c r="CS588" s="50"/>
      <c r="CT588" s="50"/>
      <c r="CU588" s="50"/>
      <c r="CV588" s="50"/>
      <c r="CW588" s="50"/>
      <c r="CX588" s="50"/>
      <c r="CY588" s="50"/>
      <c r="CZ588" s="50"/>
      <c r="DA588" s="50"/>
      <c r="DB588" s="50"/>
      <c r="DC588" s="50"/>
      <c r="DD588" s="50"/>
      <c r="DE588" s="50"/>
      <c r="DF588" s="50"/>
      <c r="DG588" s="50"/>
      <c r="DH588" s="50"/>
      <c r="DI588" s="50"/>
      <c r="DJ588" s="50"/>
      <c r="DK588" s="50"/>
      <c r="DL588" s="50"/>
      <c r="DM588" s="50"/>
      <c r="DN588" s="50"/>
      <c r="DO588" s="50"/>
      <c r="DP588" s="50"/>
      <c r="DQ588" s="50"/>
      <c r="DR588" s="50"/>
      <c r="DS588" s="50"/>
      <c r="DT588" s="50"/>
      <c r="DU588" s="50"/>
      <c r="DV588" s="50"/>
      <c r="DW588" s="50"/>
      <c r="DX588" s="50"/>
      <c r="DY588" s="50"/>
      <c r="DZ588" s="50"/>
      <c r="EA588" s="50"/>
      <c r="EB588" s="50"/>
      <c r="EC588" s="50"/>
      <c r="ED588" s="50"/>
      <c r="EE588" s="50"/>
      <c r="EF588" s="50"/>
      <c r="EG588" s="50"/>
      <c r="EH588" s="50"/>
      <c r="EI588" s="50"/>
      <c r="EJ588" s="50"/>
      <c r="EK588" s="50"/>
      <c r="EL588" s="50"/>
      <c r="EM588" s="50"/>
      <c r="EN588" s="50"/>
      <c r="EO588" s="50"/>
      <c r="EP588" s="50"/>
      <c r="EQ588" s="50"/>
      <c r="ER588" s="48"/>
      <c r="ES588" s="50"/>
    </row>
    <row r="589" spans="1:149" x14ac:dyDescent="0.15">
      <c r="A589" s="44" t="s">
        <v>852</v>
      </c>
      <c r="B589" s="44" t="s">
        <v>378</v>
      </c>
      <c r="C589" s="44" t="s">
        <v>591</v>
      </c>
      <c r="D589">
        <v>2</v>
      </c>
      <c r="E589" s="50">
        <v>9441</v>
      </c>
      <c r="F589" s="50">
        <v>293</v>
      </c>
      <c r="G589" s="50">
        <v>339</v>
      </c>
      <c r="H589" s="50">
        <v>307</v>
      </c>
      <c r="I589" s="50">
        <v>461</v>
      </c>
      <c r="J589" s="50">
        <v>682</v>
      </c>
      <c r="K589" s="50">
        <v>522</v>
      </c>
      <c r="L589" s="50">
        <v>517</v>
      </c>
      <c r="M589" s="50">
        <v>545</v>
      </c>
      <c r="N589" s="50">
        <v>567</v>
      </c>
      <c r="O589" s="50">
        <v>652</v>
      </c>
      <c r="P589" s="50">
        <v>582</v>
      </c>
      <c r="Q589" s="50">
        <v>513</v>
      </c>
      <c r="R589" s="50">
        <v>514</v>
      </c>
      <c r="S589" s="50">
        <v>586</v>
      </c>
      <c r="T589" s="50">
        <v>686</v>
      </c>
      <c r="U589" s="50">
        <v>606</v>
      </c>
      <c r="V589" s="50">
        <v>471</v>
      </c>
      <c r="W589" s="50">
        <v>325</v>
      </c>
      <c r="X589" s="50">
        <v>194</v>
      </c>
      <c r="Y589" s="50">
        <v>64</v>
      </c>
      <c r="Z589" s="50">
        <v>14</v>
      </c>
      <c r="AA589" s="50">
        <v>1</v>
      </c>
      <c r="AB589" s="50">
        <v>0</v>
      </c>
      <c r="AC589" s="50">
        <v>15</v>
      </c>
      <c r="AD589" s="50">
        <v>939</v>
      </c>
      <c r="AE589" s="50">
        <v>5555</v>
      </c>
      <c r="AF589" s="50">
        <v>2947</v>
      </c>
      <c r="AG589" s="50">
        <v>9.9</v>
      </c>
      <c r="AH589" s="50">
        <v>58.8</v>
      </c>
      <c r="AI589" s="50">
        <v>31.2</v>
      </c>
      <c r="AJ589" s="48">
        <v>48.1</v>
      </c>
      <c r="AK589" s="50">
        <v>0</v>
      </c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50"/>
      <c r="BN589" s="50"/>
      <c r="BO589" s="50"/>
      <c r="BP589" s="50"/>
      <c r="BQ589" s="50"/>
      <c r="BR589" s="50"/>
      <c r="BS589" s="50"/>
      <c r="BT589" s="50"/>
      <c r="BU589" s="50"/>
      <c r="BV589" s="50"/>
      <c r="BW589" s="50"/>
      <c r="BX589" s="50"/>
      <c r="BY589" s="50"/>
      <c r="BZ589" s="50"/>
      <c r="CA589" s="50"/>
      <c r="CB589" s="50"/>
      <c r="CC589" s="50"/>
      <c r="CD589" s="50"/>
      <c r="CE589" s="50"/>
      <c r="CF589" s="50"/>
      <c r="CG589" s="50"/>
      <c r="CH589" s="50"/>
      <c r="CI589" s="50"/>
      <c r="CJ589" s="50"/>
      <c r="CK589" s="50"/>
      <c r="CL589" s="50"/>
      <c r="CM589" s="50"/>
      <c r="CN589" s="50"/>
      <c r="CO589" s="50"/>
      <c r="CP589" s="50"/>
      <c r="CQ589" s="50"/>
      <c r="CR589" s="50"/>
      <c r="CS589" s="50"/>
      <c r="CT589" s="50"/>
      <c r="CU589" s="50"/>
      <c r="CV589" s="50"/>
      <c r="CW589" s="50"/>
      <c r="CX589" s="50"/>
      <c r="CY589" s="50"/>
      <c r="CZ589" s="50"/>
      <c r="DA589" s="50"/>
      <c r="DB589" s="50"/>
      <c r="DC589" s="50"/>
      <c r="DD589" s="50"/>
      <c r="DE589" s="50"/>
      <c r="DF589" s="50"/>
      <c r="DG589" s="50"/>
      <c r="DH589" s="50"/>
      <c r="DI589" s="50"/>
      <c r="DJ589" s="50"/>
      <c r="DK589" s="50"/>
      <c r="DL589" s="50"/>
      <c r="DM589" s="50"/>
      <c r="DN589" s="50"/>
      <c r="DO589" s="50"/>
      <c r="DP589" s="50"/>
      <c r="DQ589" s="50"/>
      <c r="DR589" s="50"/>
      <c r="DS589" s="50"/>
      <c r="DT589" s="50"/>
      <c r="DU589" s="50"/>
      <c r="DV589" s="50"/>
      <c r="DW589" s="50"/>
      <c r="DX589" s="50"/>
      <c r="DY589" s="50"/>
      <c r="DZ589" s="50"/>
      <c r="EA589" s="50"/>
      <c r="EB589" s="50"/>
      <c r="EC589" s="50"/>
      <c r="ED589" s="50"/>
      <c r="EE589" s="50"/>
      <c r="EF589" s="50"/>
      <c r="EG589" s="50"/>
      <c r="EH589" s="50"/>
      <c r="EI589" s="50"/>
      <c r="EJ589" s="50"/>
      <c r="EK589" s="50"/>
      <c r="EL589" s="50"/>
      <c r="EM589" s="50"/>
      <c r="EN589" s="50"/>
      <c r="EO589" s="50"/>
      <c r="EP589" s="50"/>
      <c r="EQ589" s="50"/>
      <c r="ER589" s="48"/>
      <c r="ES589" s="50"/>
    </row>
    <row r="590" spans="1:149" x14ac:dyDescent="0.15">
      <c r="A590" s="44" t="s">
        <v>853</v>
      </c>
      <c r="B590" s="44" t="s">
        <v>379</v>
      </c>
      <c r="C590" s="44" t="s">
        <v>592</v>
      </c>
      <c r="D590">
        <v>0</v>
      </c>
      <c r="E590" s="50">
        <v>23662</v>
      </c>
      <c r="F590" s="50">
        <v>978</v>
      </c>
      <c r="G590" s="50">
        <v>913</v>
      </c>
      <c r="H590" s="50">
        <v>957</v>
      </c>
      <c r="I590" s="50">
        <v>999</v>
      </c>
      <c r="J590" s="50">
        <v>1335</v>
      </c>
      <c r="K590" s="50">
        <v>1337</v>
      </c>
      <c r="L590" s="50">
        <v>1442</v>
      </c>
      <c r="M590" s="50">
        <v>1428</v>
      </c>
      <c r="N590" s="50">
        <v>1595</v>
      </c>
      <c r="O590" s="50">
        <v>1780</v>
      </c>
      <c r="P590" s="50">
        <v>1555</v>
      </c>
      <c r="Q590" s="50">
        <v>1490</v>
      </c>
      <c r="R590" s="50">
        <v>1352</v>
      </c>
      <c r="S590" s="50">
        <v>1522</v>
      </c>
      <c r="T590" s="50">
        <v>1559</v>
      </c>
      <c r="U590" s="50">
        <v>1316</v>
      </c>
      <c r="V590" s="50">
        <v>983</v>
      </c>
      <c r="W590" s="50">
        <v>697</v>
      </c>
      <c r="X590" s="50">
        <v>327</v>
      </c>
      <c r="Y590" s="50">
        <v>85</v>
      </c>
      <c r="Z590" s="50">
        <v>11</v>
      </c>
      <c r="AA590" s="50">
        <v>1</v>
      </c>
      <c r="AB590" s="50">
        <v>0</v>
      </c>
      <c r="AC590" s="50">
        <v>12</v>
      </c>
      <c r="AD590" s="50">
        <v>2848</v>
      </c>
      <c r="AE590" s="50">
        <v>14313</v>
      </c>
      <c r="AF590" s="50">
        <v>6501</v>
      </c>
      <c r="AG590" s="50">
        <v>12</v>
      </c>
      <c r="AH590" s="50">
        <v>60.5</v>
      </c>
      <c r="AI590" s="50">
        <v>27.5</v>
      </c>
      <c r="AJ590" s="48">
        <v>46.4</v>
      </c>
      <c r="AK590" s="50">
        <v>106</v>
      </c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50"/>
      <c r="BN590" s="50"/>
      <c r="BO590" s="50"/>
      <c r="BP590" s="50"/>
      <c r="BQ590" s="50"/>
      <c r="BR590" s="50"/>
      <c r="BS590" s="50"/>
      <c r="BT590" s="50"/>
      <c r="BU590" s="50"/>
      <c r="BV590" s="50"/>
      <c r="BW590" s="50"/>
      <c r="BX590" s="50"/>
      <c r="BY590" s="50"/>
      <c r="BZ590" s="50"/>
      <c r="CA590" s="50"/>
      <c r="CB590" s="50"/>
      <c r="CC590" s="50"/>
      <c r="CD590" s="50"/>
      <c r="CE590" s="50"/>
      <c r="CF590" s="50"/>
      <c r="CG590" s="50"/>
      <c r="CH590" s="50"/>
      <c r="CI590" s="50"/>
      <c r="CJ590" s="50"/>
      <c r="CK590" s="50"/>
      <c r="CL590" s="50"/>
      <c r="CM590" s="50"/>
      <c r="CN590" s="50"/>
      <c r="CO590" s="50"/>
      <c r="CP590" s="50"/>
      <c r="CQ590" s="50"/>
      <c r="CR590" s="50"/>
      <c r="CS590" s="50"/>
      <c r="CT590" s="50"/>
      <c r="CU590" s="50"/>
      <c r="CV590" s="50"/>
      <c r="CW590" s="50"/>
      <c r="CX590" s="50"/>
      <c r="CY590" s="50"/>
      <c r="CZ590" s="50"/>
      <c r="DA590" s="50"/>
      <c r="DB590" s="50"/>
      <c r="DC590" s="50"/>
      <c r="DD590" s="50"/>
      <c r="DE590" s="50"/>
      <c r="DF590" s="50"/>
      <c r="DG590" s="50"/>
      <c r="DH590" s="50"/>
      <c r="DI590" s="50"/>
      <c r="DJ590" s="50"/>
      <c r="DK590" s="50"/>
      <c r="DL590" s="50"/>
      <c r="DM590" s="50"/>
      <c r="DN590" s="50"/>
      <c r="DO590" s="50"/>
      <c r="DP590" s="50"/>
      <c r="DQ590" s="50"/>
      <c r="DR590" s="50"/>
      <c r="DS590" s="50"/>
      <c r="DT590" s="50"/>
      <c r="DU590" s="50"/>
      <c r="DV590" s="50"/>
      <c r="DW590" s="50"/>
      <c r="DX590" s="50"/>
      <c r="DY590" s="50"/>
      <c r="DZ590" s="50"/>
      <c r="EA590" s="50"/>
      <c r="EB590" s="50"/>
      <c r="EC590" s="50"/>
      <c r="ED590" s="50"/>
      <c r="EE590" s="50"/>
      <c r="EF590" s="50"/>
      <c r="EG590" s="50"/>
      <c r="EH590" s="50"/>
      <c r="EI590" s="50"/>
      <c r="EJ590" s="50"/>
      <c r="EK590" s="50"/>
      <c r="EL590" s="50"/>
      <c r="EM590" s="50"/>
      <c r="EN590" s="50"/>
      <c r="EO590" s="50"/>
      <c r="EP590" s="50"/>
      <c r="EQ590" s="50"/>
      <c r="ER590" s="48"/>
      <c r="ES590" s="50"/>
    </row>
    <row r="591" spans="1:149" x14ac:dyDescent="0.15">
      <c r="A591" s="44" t="s">
        <v>853</v>
      </c>
      <c r="B591" s="44" t="s">
        <v>379</v>
      </c>
      <c r="C591" s="44" t="s">
        <v>592</v>
      </c>
      <c r="D591">
        <v>1</v>
      </c>
      <c r="E591" s="50">
        <v>11282</v>
      </c>
      <c r="F591" s="50">
        <v>526</v>
      </c>
      <c r="G591" s="50">
        <v>494</v>
      </c>
      <c r="H591" s="50">
        <v>494</v>
      </c>
      <c r="I591" s="50">
        <v>543</v>
      </c>
      <c r="J591" s="50">
        <v>658</v>
      </c>
      <c r="K591" s="50">
        <v>645</v>
      </c>
      <c r="L591" s="50">
        <v>701</v>
      </c>
      <c r="M591" s="50">
        <v>741</v>
      </c>
      <c r="N591" s="50">
        <v>791</v>
      </c>
      <c r="O591" s="50">
        <v>870</v>
      </c>
      <c r="P591" s="50">
        <v>736</v>
      </c>
      <c r="Q591" s="50">
        <v>707</v>
      </c>
      <c r="R591" s="50">
        <v>655</v>
      </c>
      <c r="S591" s="50">
        <v>723</v>
      </c>
      <c r="T591" s="50">
        <v>714</v>
      </c>
      <c r="U591" s="50">
        <v>559</v>
      </c>
      <c r="V591" s="50">
        <v>381</v>
      </c>
      <c r="W591" s="50">
        <v>238</v>
      </c>
      <c r="X591" s="50">
        <v>88</v>
      </c>
      <c r="Y591" s="50">
        <v>17</v>
      </c>
      <c r="Z591" s="50">
        <v>1</v>
      </c>
      <c r="AA591" s="50">
        <v>0</v>
      </c>
      <c r="AB591" s="50">
        <v>0</v>
      </c>
      <c r="AC591" s="50">
        <v>1</v>
      </c>
      <c r="AD591" s="50">
        <v>1514</v>
      </c>
      <c r="AE591" s="50">
        <v>7047</v>
      </c>
      <c r="AF591" s="50">
        <v>2721</v>
      </c>
      <c r="AG591" s="50">
        <v>13.4</v>
      </c>
      <c r="AH591" s="50">
        <v>62.5</v>
      </c>
      <c r="AI591" s="50">
        <v>24.1</v>
      </c>
      <c r="AJ591" s="48">
        <v>44.3</v>
      </c>
      <c r="AK591" s="50">
        <v>0</v>
      </c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50"/>
      <c r="BN591" s="50"/>
      <c r="BO591" s="50"/>
      <c r="BP591" s="50"/>
      <c r="BQ591" s="50"/>
      <c r="BR591" s="50"/>
      <c r="BS591" s="50"/>
      <c r="BT591" s="50"/>
      <c r="BU591" s="50"/>
      <c r="BV591" s="50"/>
      <c r="BW591" s="50"/>
      <c r="BX591" s="50"/>
      <c r="BY591" s="50"/>
      <c r="BZ591" s="50"/>
      <c r="CA591" s="50"/>
      <c r="CB591" s="50"/>
      <c r="CC591" s="50"/>
      <c r="CD591" s="50"/>
      <c r="CE591" s="50"/>
      <c r="CF591" s="50"/>
      <c r="CG591" s="50"/>
      <c r="CH591" s="50"/>
      <c r="CI591" s="50"/>
      <c r="CJ591" s="50"/>
      <c r="CK591" s="50"/>
      <c r="CL591" s="50"/>
      <c r="CM591" s="50"/>
      <c r="CN591" s="50"/>
      <c r="CO591" s="50"/>
      <c r="CP591" s="50"/>
      <c r="CQ591" s="50"/>
      <c r="CR591" s="50"/>
      <c r="CS591" s="50"/>
      <c r="CT591" s="50"/>
      <c r="CU591" s="50"/>
      <c r="CV591" s="50"/>
      <c r="CW591" s="50"/>
      <c r="CX591" s="50"/>
      <c r="CY591" s="50"/>
      <c r="CZ591" s="50"/>
      <c r="DA591" s="50"/>
      <c r="DB591" s="50"/>
      <c r="DC591" s="50"/>
      <c r="DD591" s="50"/>
      <c r="DE591" s="50"/>
      <c r="DF591" s="50"/>
      <c r="DG591" s="50"/>
      <c r="DH591" s="50"/>
      <c r="DI591" s="50"/>
      <c r="DJ591" s="50"/>
      <c r="DK591" s="50"/>
      <c r="DL591" s="50"/>
      <c r="DM591" s="50"/>
      <c r="DN591" s="50"/>
      <c r="DO591" s="50"/>
      <c r="DP591" s="50"/>
      <c r="DQ591" s="50"/>
      <c r="DR591" s="50"/>
      <c r="DS591" s="50"/>
      <c r="DT591" s="50"/>
      <c r="DU591" s="50"/>
      <c r="DV591" s="50"/>
      <c r="DW591" s="50"/>
      <c r="DX591" s="50"/>
      <c r="DY591" s="50"/>
      <c r="DZ591" s="50"/>
      <c r="EA591" s="50"/>
      <c r="EB591" s="50"/>
      <c r="EC591" s="50"/>
      <c r="ED591" s="50"/>
      <c r="EE591" s="50"/>
      <c r="EF591" s="50"/>
      <c r="EG591" s="50"/>
      <c r="EH591" s="50"/>
      <c r="EI591" s="50"/>
      <c r="EJ591" s="50"/>
      <c r="EK591" s="50"/>
      <c r="EL591" s="50"/>
      <c r="EM591" s="50"/>
      <c r="EN591" s="50"/>
      <c r="EO591" s="50"/>
      <c r="EP591" s="50"/>
      <c r="EQ591" s="50"/>
      <c r="ER591" s="48"/>
      <c r="ES591" s="50"/>
    </row>
    <row r="592" spans="1:149" x14ac:dyDescent="0.15">
      <c r="A592" s="44" t="s">
        <v>853</v>
      </c>
      <c r="B592" s="44" t="s">
        <v>379</v>
      </c>
      <c r="C592" s="44" t="s">
        <v>592</v>
      </c>
      <c r="D592">
        <v>2</v>
      </c>
      <c r="E592" s="50">
        <v>12380</v>
      </c>
      <c r="F592" s="50">
        <v>452</v>
      </c>
      <c r="G592" s="50">
        <v>419</v>
      </c>
      <c r="H592" s="50">
        <v>463</v>
      </c>
      <c r="I592" s="50">
        <v>456</v>
      </c>
      <c r="J592" s="50">
        <v>677</v>
      </c>
      <c r="K592" s="50">
        <v>692</v>
      </c>
      <c r="L592" s="50">
        <v>741</v>
      </c>
      <c r="M592" s="50">
        <v>687</v>
      </c>
      <c r="N592" s="50">
        <v>804</v>
      </c>
      <c r="O592" s="50">
        <v>910</v>
      </c>
      <c r="P592" s="50">
        <v>819</v>
      </c>
      <c r="Q592" s="50">
        <v>783</v>
      </c>
      <c r="R592" s="50">
        <v>697</v>
      </c>
      <c r="S592" s="50">
        <v>799</v>
      </c>
      <c r="T592" s="50">
        <v>845</v>
      </c>
      <c r="U592" s="50">
        <v>757</v>
      </c>
      <c r="V592" s="50">
        <v>602</v>
      </c>
      <c r="W592" s="50">
        <v>459</v>
      </c>
      <c r="X592" s="50">
        <v>239</v>
      </c>
      <c r="Y592" s="50">
        <v>68</v>
      </c>
      <c r="Z592" s="50">
        <v>10</v>
      </c>
      <c r="AA592" s="50">
        <v>1</v>
      </c>
      <c r="AB592" s="50">
        <v>0</v>
      </c>
      <c r="AC592" s="50">
        <v>11</v>
      </c>
      <c r="AD592" s="50">
        <v>1334</v>
      </c>
      <c r="AE592" s="50">
        <v>7266</v>
      </c>
      <c r="AF592" s="50">
        <v>3780</v>
      </c>
      <c r="AG592" s="50">
        <v>10.8</v>
      </c>
      <c r="AH592" s="50">
        <v>58.7</v>
      </c>
      <c r="AI592" s="50">
        <v>30.5</v>
      </c>
      <c r="AJ592" s="48">
        <v>48.3</v>
      </c>
      <c r="AK592" s="50">
        <v>0</v>
      </c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50"/>
      <c r="BN592" s="50"/>
      <c r="BO592" s="50"/>
      <c r="BP592" s="50"/>
      <c r="BQ592" s="50"/>
      <c r="BR592" s="50"/>
      <c r="BS592" s="50"/>
      <c r="BT592" s="50"/>
      <c r="BU592" s="50"/>
      <c r="BV592" s="50"/>
      <c r="BW592" s="50"/>
      <c r="BX592" s="50"/>
      <c r="BY592" s="50"/>
      <c r="BZ592" s="50"/>
      <c r="CA592" s="50"/>
      <c r="CB592" s="50"/>
      <c r="CC592" s="50"/>
      <c r="CD592" s="50"/>
      <c r="CE592" s="50"/>
      <c r="CF592" s="50"/>
      <c r="CG592" s="50"/>
      <c r="CH592" s="50"/>
      <c r="CI592" s="50"/>
      <c r="CJ592" s="50"/>
      <c r="CK592" s="50"/>
      <c r="CL592" s="50"/>
      <c r="CM592" s="50"/>
      <c r="CN592" s="50"/>
      <c r="CO592" s="50"/>
      <c r="CP592" s="50"/>
      <c r="CQ592" s="50"/>
      <c r="CR592" s="50"/>
      <c r="CS592" s="50"/>
      <c r="CT592" s="50"/>
      <c r="CU592" s="50"/>
      <c r="CV592" s="50"/>
      <c r="CW592" s="50"/>
      <c r="CX592" s="50"/>
      <c r="CY592" s="50"/>
      <c r="CZ592" s="50"/>
      <c r="DA592" s="50"/>
      <c r="DB592" s="50"/>
      <c r="DC592" s="50"/>
      <c r="DD592" s="50"/>
      <c r="DE592" s="50"/>
      <c r="DF592" s="50"/>
      <c r="DG592" s="50"/>
      <c r="DH592" s="50"/>
      <c r="DI592" s="50"/>
      <c r="DJ592" s="50"/>
      <c r="DK592" s="50"/>
      <c r="DL592" s="50"/>
      <c r="DM592" s="50"/>
      <c r="DN592" s="50"/>
      <c r="DO592" s="50"/>
      <c r="DP592" s="50"/>
      <c r="DQ592" s="50"/>
      <c r="DR592" s="50"/>
      <c r="DS592" s="50"/>
      <c r="DT592" s="50"/>
      <c r="DU592" s="50"/>
      <c r="DV592" s="50"/>
      <c r="DW592" s="50"/>
      <c r="DX592" s="50"/>
      <c r="DY592" s="50"/>
      <c r="DZ592" s="50"/>
      <c r="EA592" s="50"/>
      <c r="EB592" s="50"/>
      <c r="EC592" s="50"/>
      <c r="ED592" s="50"/>
      <c r="EE592" s="50"/>
      <c r="EF592" s="50"/>
      <c r="EG592" s="50"/>
      <c r="EH592" s="50"/>
      <c r="EI592" s="50"/>
      <c r="EJ592" s="50"/>
      <c r="EK592" s="50"/>
      <c r="EL592" s="50"/>
      <c r="EM592" s="50"/>
      <c r="EN592" s="50"/>
      <c r="EO592" s="50"/>
      <c r="EP592" s="50"/>
      <c r="EQ592" s="50"/>
      <c r="ER592" s="48"/>
      <c r="ES592" s="50"/>
    </row>
    <row r="593" spans="1:149" x14ac:dyDescent="0.15">
      <c r="A593" s="44" t="s">
        <v>854</v>
      </c>
      <c r="B593" s="44" t="s">
        <v>380</v>
      </c>
      <c r="C593" s="44" t="s">
        <v>593</v>
      </c>
      <c r="D593">
        <v>0</v>
      </c>
      <c r="E593" s="50">
        <v>50988</v>
      </c>
      <c r="F593" s="50">
        <v>1584</v>
      </c>
      <c r="G593" s="50">
        <v>1870</v>
      </c>
      <c r="H593" s="50">
        <v>2251</v>
      </c>
      <c r="I593" s="50">
        <v>2573</v>
      </c>
      <c r="J593" s="50">
        <v>2433</v>
      </c>
      <c r="K593" s="50">
        <v>2061</v>
      </c>
      <c r="L593" s="50">
        <v>2055</v>
      </c>
      <c r="M593" s="50">
        <v>2488</v>
      </c>
      <c r="N593" s="50">
        <v>3310</v>
      </c>
      <c r="O593" s="50">
        <v>4307</v>
      </c>
      <c r="P593" s="50">
        <v>3678</v>
      </c>
      <c r="Q593" s="50">
        <v>2772</v>
      </c>
      <c r="R593" s="50">
        <v>2548</v>
      </c>
      <c r="S593" s="50">
        <v>3633</v>
      </c>
      <c r="T593" s="50">
        <v>4553</v>
      </c>
      <c r="U593" s="50">
        <v>4070</v>
      </c>
      <c r="V593" s="50">
        <v>2633</v>
      </c>
      <c r="W593" s="50">
        <v>1447</v>
      </c>
      <c r="X593" s="50">
        <v>575</v>
      </c>
      <c r="Y593" s="50">
        <v>124</v>
      </c>
      <c r="Z593" s="50">
        <v>20</v>
      </c>
      <c r="AA593" s="50">
        <v>3</v>
      </c>
      <c r="AB593" s="50">
        <v>0</v>
      </c>
      <c r="AC593" s="50">
        <v>23</v>
      </c>
      <c r="AD593" s="50">
        <v>5705</v>
      </c>
      <c r="AE593" s="50">
        <v>28225</v>
      </c>
      <c r="AF593" s="50">
        <v>17058</v>
      </c>
      <c r="AG593" s="50">
        <v>11.2</v>
      </c>
      <c r="AH593" s="50">
        <v>55.4</v>
      </c>
      <c r="AI593" s="50">
        <v>33.5</v>
      </c>
      <c r="AJ593" s="48">
        <v>48.9</v>
      </c>
      <c r="AK593" s="50">
        <v>107</v>
      </c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50"/>
      <c r="BN593" s="50"/>
      <c r="BO593" s="50"/>
      <c r="BP593" s="50"/>
      <c r="BQ593" s="50"/>
      <c r="BR593" s="50"/>
      <c r="BS593" s="50"/>
      <c r="BT593" s="50"/>
      <c r="BU593" s="50"/>
      <c r="BV593" s="50"/>
      <c r="BW593" s="50"/>
      <c r="BX593" s="50"/>
      <c r="BY593" s="50"/>
      <c r="BZ593" s="50"/>
      <c r="CA593" s="50"/>
      <c r="CB593" s="50"/>
      <c r="CC593" s="50"/>
      <c r="CD593" s="50"/>
      <c r="CE593" s="50"/>
      <c r="CF593" s="50"/>
      <c r="CG593" s="50"/>
      <c r="CH593" s="50"/>
      <c r="CI593" s="50"/>
      <c r="CJ593" s="50"/>
      <c r="CK593" s="50"/>
      <c r="CL593" s="50"/>
      <c r="CM593" s="50"/>
      <c r="CN593" s="50"/>
      <c r="CO593" s="50"/>
      <c r="CP593" s="50"/>
      <c r="CQ593" s="50"/>
      <c r="CR593" s="50"/>
      <c r="CS593" s="50"/>
      <c r="CT593" s="50"/>
      <c r="CU593" s="50"/>
      <c r="CV593" s="50"/>
      <c r="CW593" s="50"/>
      <c r="CX593" s="50"/>
      <c r="CY593" s="50"/>
      <c r="CZ593" s="50"/>
      <c r="DA593" s="50"/>
      <c r="DB593" s="50"/>
      <c r="DC593" s="50"/>
      <c r="DD593" s="50"/>
      <c r="DE593" s="50"/>
      <c r="DF593" s="50"/>
      <c r="DG593" s="50"/>
      <c r="DH593" s="50"/>
      <c r="DI593" s="50"/>
      <c r="DJ593" s="50"/>
      <c r="DK593" s="50"/>
      <c r="DL593" s="50"/>
      <c r="DM593" s="50"/>
      <c r="DN593" s="50"/>
      <c r="DO593" s="50"/>
      <c r="DP593" s="50"/>
      <c r="DQ593" s="50"/>
      <c r="DR593" s="50"/>
      <c r="DS593" s="50"/>
      <c r="DT593" s="50"/>
      <c r="DU593" s="50"/>
      <c r="DV593" s="50"/>
      <c r="DW593" s="50"/>
      <c r="DX593" s="50"/>
      <c r="DY593" s="50"/>
      <c r="DZ593" s="50"/>
      <c r="EA593" s="50"/>
      <c r="EB593" s="50"/>
      <c r="EC593" s="50"/>
      <c r="ED593" s="50"/>
      <c r="EE593" s="50"/>
      <c r="EF593" s="50"/>
      <c r="EG593" s="50"/>
      <c r="EH593" s="50"/>
      <c r="EI593" s="50"/>
      <c r="EJ593" s="50"/>
      <c r="EK593" s="50"/>
      <c r="EL593" s="50"/>
      <c r="EM593" s="50"/>
      <c r="EN593" s="50"/>
      <c r="EO593" s="50"/>
      <c r="EP593" s="50"/>
      <c r="EQ593" s="50"/>
      <c r="ER593" s="48"/>
      <c r="ES593" s="50"/>
    </row>
    <row r="594" spans="1:149" x14ac:dyDescent="0.15">
      <c r="A594" s="44" t="s">
        <v>854</v>
      </c>
      <c r="B594" s="44" t="s">
        <v>380</v>
      </c>
      <c r="C594" s="44" t="s">
        <v>593</v>
      </c>
      <c r="D594">
        <v>1</v>
      </c>
      <c r="E594" s="50">
        <v>23768</v>
      </c>
      <c r="F594" s="50">
        <v>859</v>
      </c>
      <c r="G594" s="50">
        <v>960</v>
      </c>
      <c r="H594" s="50">
        <v>1142</v>
      </c>
      <c r="I594" s="50">
        <v>1323</v>
      </c>
      <c r="J594" s="50">
        <v>1176</v>
      </c>
      <c r="K594" s="50">
        <v>999</v>
      </c>
      <c r="L594" s="50">
        <v>1020</v>
      </c>
      <c r="M594" s="50">
        <v>1238</v>
      </c>
      <c r="N594" s="50">
        <v>1589</v>
      </c>
      <c r="O594" s="50">
        <v>2065</v>
      </c>
      <c r="P594" s="50">
        <v>1813</v>
      </c>
      <c r="Q594" s="50">
        <v>1312</v>
      </c>
      <c r="R594" s="50">
        <v>1174</v>
      </c>
      <c r="S594" s="50">
        <v>1617</v>
      </c>
      <c r="T594" s="50">
        <v>1992</v>
      </c>
      <c r="U594" s="50">
        <v>1724</v>
      </c>
      <c r="V594" s="50">
        <v>1076</v>
      </c>
      <c r="W594" s="50">
        <v>508</v>
      </c>
      <c r="X594" s="50">
        <v>164</v>
      </c>
      <c r="Y594" s="50">
        <v>14</v>
      </c>
      <c r="Z594" s="50">
        <v>3</v>
      </c>
      <c r="AA594" s="50">
        <v>0</v>
      </c>
      <c r="AB594" s="50">
        <v>0</v>
      </c>
      <c r="AC594" s="50">
        <v>3</v>
      </c>
      <c r="AD594" s="50">
        <v>2961</v>
      </c>
      <c r="AE594" s="50">
        <v>13709</v>
      </c>
      <c r="AF594" s="50">
        <v>7098</v>
      </c>
      <c r="AG594" s="50">
        <v>12.5</v>
      </c>
      <c r="AH594" s="50">
        <v>57.7</v>
      </c>
      <c r="AI594" s="50">
        <v>29.9</v>
      </c>
      <c r="AJ594" s="48">
        <v>46.9</v>
      </c>
      <c r="AK594" s="50">
        <v>0</v>
      </c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50"/>
      <c r="BN594" s="50"/>
      <c r="BO594" s="50"/>
      <c r="BP594" s="50"/>
      <c r="BQ594" s="50"/>
      <c r="BR594" s="50"/>
      <c r="BS594" s="50"/>
      <c r="BT594" s="50"/>
      <c r="BU594" s="50"/>
      <c r="BV594" s="50"/>
      <c r="BW594" s="50"/>
      <c r="BX594" s="50"/>
      <c r="BY594" s="50"/>
      <c r="BZ594" s="50"/>
      <c r="CA594" s="50"/>
      <c r="CB594" s="50"/>
      <c r="CC594" s="50"/>
      <c r="CD594" s="50"/>
      <c r="CE594" s="50"/>
      <c r="CF594" s="50"/>
      <c r="CG594" s="50"/>
      <c r="CH594" s="50"/>
      <c r="CI594" s="50"/>
      <c r="CJ594" s="50"/>
      <c r="CK594" s="50"/>
      <c r="CL594" s="50"/>
      <c r="CM594" s="50"/>
      <c r="CN594" s="50"/>
      <c r="CO594" s="50"/>
      <c r="CP594" s="50"/>
      <c r="CQ594" s="50"/>
      <c r="CR594" s="50"/>
      <c r="CS594" s="50"/>
      <c r="CT594" s="50"/>
      <c r="CU594" s="50"/>
      <c r="CV594" s="50"/>
      <c r="CW594" s="50"/>
      <c r="CX594" s="50"/>
      <c r="CY594" s="50"/>
      <c r="CZ594" s="50"/>
      <c r="DA594" s="50"/>
      <c r="DB594" s="50"/>
      <c r="DC594" s="50"/>
      <c r="DD594" s="50"/>
      <c r="DE594" s="50"/>
      <c r="DF594" s="50"/>
      <c r="DG594" s="50"/>
      <c r="DH594" s="50"/>
      <c r="DI594" s="50"/>
      <c r="DJ594" s="50"/>
      <c r="DK594" s="50"/>
      <c r="DL594" s="50"/>
      <c r="DM594" s="50"/>
      <c r="DN594" s="50"/>
      <c r="DO594" s="50"/>
      <c r="DP594" s="50"/>
      <c r="DQ594" s="50"/>
      <c r="DR594" s="50"/>
      <c r="DS594" s="50"/>
      <c r="DT594" s="50"/>
      <c r="DU594" s="50"/>
      <c r="DV594" s="50"/>
      <c r="DW594" s="50"/>
      <c r="DX594" s="50"/>
      <c r="DY594" s="50"/>
      <c r="DZ594" s="50"/>
      <c r="EA594" s="50"/>
      <c r="EB594" s="50"/>
      <c r="EC594" s="50"/>
      <c r="ED594" s="50"/>
      <c r="EE594" s="50"/>
      <c r="EF594" s="50"/>
      <c r="EG594" s="50"/>
      <c r="EH594" s="50"/>
      <c r="EI594" s="50"/>
      <c r="EJ594" s="50"/>
      <c r="EK594" s="50"/>
      <c r="EL594" s="50"/>
      <c r="EM594" s="50"/>
      <c r="EN594" s="50"/>
      <c r="EO594" s="50"/>
      <c r="EP594" s="50"/>
      <c r="EQ594" s="50"/>
      <c r="ER594" s="48"/>
      <c r="ES594" s="50"/>
    </row>
    <row r="595" spans="1:149" x14ac:dyDescent="0.15">
      <c r="A595" s="44" t="s">
        <v>854</v>
      </c>
      <c r="B595" s="44" t="s">
        <v>380</v>
      </c>
      <c r="C595" s="44" t="s">
        <v>593</v>
      </c>
      <c r="D595">
        <v>2</v>
      </c>
      <c r="E595" s="50">
        <v>27220</v>
      </c>
      <c r="F595" s="50">
        <v>725</v>
      </c>
      <c r="G595" s="50">
        <v>910</v>
      </c>
      <c r="H595" s="50">
        <v>1109</v>
      </c>
      <c r="I595" s="50">
        <v>1250</v>
      </c>
      <c r="J595" s="50">
        <v>1257</v>
      </c>
      <c r="K595" s="50">
        <v>1062</v>
      </c>
      <c r="L595" s="50">
        <v>1035</v>
      </c>
      <c r="M595" s="50">
        <v>1250</v>
      </c>
      <c r="N595" s="50">
        <v>1721</v>
      </c>
      <c r="O595" s="50">
        <v>2242</v>
      </c>
      <c r="P595" s="50">
        <v>1865</v>
      </c>
      <c r="Q595" s="50">
        <v>1460</v>
      </c>
      <c r="R595" s="50">
        <v>1374</v>
      </c>
      <c r="S595" s="50">
        <v>2016</v>
      </c>
      <c r="T595" s="50">
        <v>2561</v>
      </c>
      <c r="U595" s="50">
        <v>2346</v>
      </c>
      <c r="V595" s="50">
        <v>1557</v>
      </c>
      <c r="W595" s="50">
        <v>939</v>
      </c>
      <c r="X595" s="50">
        <v>411</v>
      </c>
      <c r="Y595" s="50">
        <v>110</v>
      </c>
      <c r="Z595" s="50">
        <v>17</v>
      </c>
      <c r="AA595" s="50">
        <v>3</v>
      </c>
      <c r="AB595" s="50">
        <v>0</v>
      </c>
      <c r="AC595" s="50">
        <v>20</v>
      </c>
      <c r="AD595" s="50">
        <v>2744</v>
      </c>
      <c r="AE595" s="50">
        <v>14516</v>
      </c>
      <c r="AF595" s="50">
        <v>9960</v>
      </c>
      <c r="AG595" s="50">
        <v>10.1</v>
      </c>
      <c r="AH595" s="50">
        <v>53.3</v>
      </c>
      <c r="AI595" s="50">
        <v>36.6</v>
      </c>
      <c r="AJ595" s="48">
        <v>50.7</v>
      </c>
      <c r="AK595" s="50">
        <v>0</v>
      </c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  <c r="BP595" s="50"/>
      <c r="BQ595" s="50"/>
      <c r="BR595" s="50"/>
      <c r="BS595" s="50"/>
      <c r="BT595" s="50"/>
      <c r="BU595" s="50"/>
      <c r="BV595" s="50"/>
      <c r="BW595" s="50"/>
      <c r="BX595" s="50"/>
      <c r="BY595" s="50"/>
      <c r="BZ595" s="50"/>
      <c r="CA595" s="50"/>
      <c r="CB595" s="50"/>
      <c r="CC595" s="50"/>
      <c r="CD595" s="50"/>
      <c r="CE595" s="50"/>
      <c r="CF595" s="50"/>
      <c r="CG595" s="50"/>
      <c r="CH595" s="50"/>
      <c r="CI595" s="50"/>
      <c r="CJ595" s="50"/>
      <c r="CK595" s="50"/>
      <c r="CL595" s="50"/>
      <c r="CM595" s="50"/>
      <c r="CN595" s="50"/>
      <c r="CO595" s="50"/>
      <c r="CP595" s="50"/>
      <c r="CQ595" s="50"/>
      <c r="CR595" s="50"/>
      <c r="CS595" s="50"/>
      <c r="CT595" s="50"/>
      <c r="CU595" s="50"/>
      <c r="CV595" s="50"/>
      <c r="CW595" s="50"/>
      <c r="CX595" s="50"/>
      <c r="CY595" s="50"/>
      <c r="CZ595" s="50"/>
      <c r="DA595" s="50"/>
      <c r="DB595" s="50"/>
      <c r="DC595" s="50"/>
      <c r="DD595" s="50"/>
      <c r="DE595" s="50"/>
      <c r="DF595" s="50"/>
      <c r="DG595" s="50"/>
      <c r="DH595" s="50"/>
      <c r="DI595" s="50"/>
      <c r="DJ595" s="50"/>
      <c r="DK595" s="50"/>
      <c r="DL595" s="50"/>
      <c r="DM595" s="50"/>
      <c r="DN595" s="50"/>
      <c r="DO595" s="50"/>
      <c r="DP595" s="50"/>
      <c r="DQ595" s="50"/>
      <c r="DR595" s="50"/>
      <c r="DS595" s="50"/>
      <c r="DT595" s="50"/>
      <c r="DU595" s="50"/>
      <c r="DV595" s="50"/>
      <c r="DW595" s="50"/>
      <c r="DX595" s="50"/>
      <c r="DY595" s="50"/>
      <c r="DZ595" s="50"/>
      <c r="EA595" s="50"/>
      <c r="EB595" s="50"/>
      <c r="EC595" s="50"/>
      <c r="ED595" s="50"/>
      <c r="EE595" s="50"/>
      <c r="EF595" s="50"/>
      <c r="EG595" s="50"/>
      <c r="EH595" s="50"/>
      <c r="EI595" s="50"/>
      <c r="EJ595" s="50"/>
      <c r="EK595" s="50"/>
      <c r="EL595" s="50"/>
      <c r="EM595" s="50"/>
      <c r="EN595" s="50"/>
      <c r="EO595" s="50"/>
      <c r="EP595" s="50"/>
      <c r="EQ595" s="50"/>
      <c r="ER595" s="48"/>
      <c r="ES595" s="50"/>
    </row>
    <row r="596" spans="1:149" x14ac:dyDescent="0.15">
      <c r="A596" s="44" t="s">
        <v>855</v>
      </c>
      <c r="B596" s="44" t="s">
        <v>381</v>
      </c>
      <c r="C596" s="44" t="s">
        <v>594</v>
      </c>
      <c r="D596">
        <v>0</v>
      </c>
      <c r="E596" s="50">
        <v>23645</v>
      </c>
      <c r="F596" s="50">
        <v>736</v>
      </c>
      <c r="G596" s="50">
        <v>907</v>
      </c>
      <c r="H596" s="50">
        <v>1014</v>
      </c>
      <c r="I596" s="50">
        <v>1186</v>
      </c>
      <c r="J596" s="50">
        <v>1099</v>
      </c>
      <c r="K596" s="50">
        <v>888</v>
      </c>
      <c r="L596" s="50">
        <v>915</v>
      </c>
      <c r="M596" s="50">
        <v>1163</v>
      </c>
      <c r="N596" s="50">
        <v>1518</v>
      </c>
      <c r="O596" s="50">
        <v>1951</v>
      </c>
      <c r="P596" s="50">
        <v>1649</v>
      </c>
      <c r="Q596" s="50">
        <v>1260</v>
      </c>
      <c r="R596" s="50">
        <v>1149</v>
      </c>
      <c r="S596" s="50">
        <v>1583</v>
      </c>
      <c r="T596" s="50">
        <v>2062</v>
      </c>
      <c r="U596" s="50">
        <v>1963</v>
      </c>
      <c r="V596" s="50">
        <v>1406</v>
      </c>
      <c r="W596" s="50">
        <v>794</v>
      </c>
      <c r="X596" s="50">
        <v>316</v>
      </c>
      <c r="Y596" s="50">
        <v>72</v>
      </c>
      <c r="Z596" s="50">
        <v>12</v>
      </c>
      <c r="AA596" s="50">
        <v>2</v>
      </c>
      <c r="AB596" s="50">
        <v>0</v>
      </c>
      <c r="AC596" s="50">
        <v>14</v>
      </c>
      <c r="AD596" s="50">
        <v>2657</v>
      </c>
      <c r="AE596" s="50">
        <v>12778</v>
      </c>
      <c r="AF596" s="50">
        <v>8210</v>
      </c>
      <c r="AG596" s="50">
        <v>11.2</v>
      </c>
      <c r="AH596" s="50">
        <v>54</v>
      </c>
      <c r="AI596" s="50">
        <v>34.700000000000003</v>
      </c>
      <c r="AJ596" s="48">
        <v>49.5</v>
      </c>
      <c r="AK596" s="50">
        <v>105</v>
      </c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  <c r="BP596" s="50"/>
      <c r="BQ596" s="50"/>
      <c r="BR596" s="50"/>
      <c r="BS596" s="50"/>
      <c r="BT596" s="50"/>
      <c r="BU596" s="50"/>
      <c r="BV596" s="50"/>
      <c r="BW596" s="50"/>
      <c r="BX596" s="50"/>
      <c r="BY596" s="50"/>
      <c r="BZ596" s="50"/>
      <c r="CA596" s="50"/>
      <c r="CB596" s="50"/>
      <c r="CC596" s="50"/>
      <c r="CD596" s="50"/>
      <c r="CE596" s="50"/>
      <c r="CF596" s="50"/>
      <c r="CG596" s="50"/>
      <c r="CH596" s="50"/>
      <c r="CI596" s="50"/>
      <c r="CJ596" s="50"/>
      <c r="CK596" s="50"/>
      <c r="CL596" s="50"/>
      <c r="CM596" s="50"/>
      <c r="CN596" s="50"/>
      <c r="CO596" s="50"/>
      <c r="CP596" s="50"/>
      <c r="CQ596" s="50"/>
      <c r="CR596" s="50"/>
      <c r="CS596" s="50"/>
      <c r="CT596" s="50"/>
      <c r="CU596" s="50"/>
      <c r="CV596" s="50"/>
      <c r="CW596" s="50"/>
      <c r="CX596" s="50"/>
      <c r="CY596" s="50"/>
      <c r="CZ596" s="50"/>
      <c r="DA596" s="50"/>
      <c r="DB596" s="50"/>
      <c r="DC596" s="50"/>
      <c r="DD596" s="50"/>
      <c r="DE596" s="50"/>
      <c r="DF596" s="50"/>
      <c r="DG596" s="50"/>
      <c r="DH596" s="50"/>
      <c r="DI596" s="50"/>
      <c r="DJ596" s="50"/>
      <c r="DK596" s="50"/>
      <c r="DL596" s="50"/>
      <c r="DM596" s="50"/>
      <c r="DN596" s="50"/>
      <c r="DO596" s="50"/>
      <c r="DP596" s="50"/>
      <c r="DQ596" s="50"/>
      <c r="DR596" s="50"/>
      <c r="DS596" s="50"/>
      <c r="DT596" s="50"/>
      <c r="DU596" s="50"/>
      <c r="DV596" s="50"/>
      <c r="DW596" s="50"/>
      <c r="DX596" s="50"/>
      <c r="DY596" s="50"/>
      <c r="DZ596" s="50"/>
      <c r="EA596" s="50"/>
      <c r="EB596" s="50"/>
      <c r="EC596" s="50"/>
      <c r="ED596" s="50"/>
      <c r="EE596" s="50"/>
      <c r="EF596" s="50"/>
      <c r="EG596" s="50"/>
      <c r="EH596" s="50"/>
      <c r="EI596" s="50"/>
      <c r="EJ596" s="50"/>
      <c r="EK596" s="50"/>
      <c r="EL596" s="50"/>
      <c r="EM596" s="50"/>
      <c r="EN596" s="50"/>
      <c r="EO596" s="50"/>
      <c r="EP596" s="50"/>
      <c r="EQ596" s="50"/>
      <c r="ER596" s="48"/>
      <c r="ES596" s="50"/>
    </row>
    <row r="597" spans="1:149" x14ac:dyDescent="0.15">
      <c r="A597" s="44" t="s">
        <v>855</v>
      </c>
      <c r="B597" s="44" t="s">
        <v>381</v>
      </c>
      <c r="C597" s="44" t="s">
        <v>594</v>
      </c>
      <c r="D597">
        <v>1</v>
      </c>
      <c r="E597" s="50">
        <v>10846</v>
      </c>
      <c r="F597" s="50">
        <v>392</v>
      </c>
      <c r="G597" s="50">
        <v>468</v>
      </c>
      <c r="H597" s="50">
        <v>503</v>
      </c>
      <c r="I597" s="50">
        <v>609</v>
      </c>
      <c r="J597" s="50">
        <v>522</v>
      </c>
      <c r="K597" s="50">
        <v>427</v>
      </c>
      <c r="L597" s="50">
        <v>443</v>
      </c>
      <c r="M597" s="50">
        <v>582</v>
      </c>
      <c r="N597" s="50">
        <v>710</v>
      </c>
      <c r="O597" s="50">
        <v>896</v>
      </c>
      <c r="P597" s="50">
        <v>807</v>
      </c>
      <c r="Q597" s="50">
        <v>587</v>
      </c>
      <c r="R597" s="50">
        <v>527</v>
      </c>
      <c r="S597" s="50">
        <v>688</v>
      </c>
      <c r="T597" s="50">
        <v>886</v>
      </c>
      <c r="U597" s="50">
        <v>839</v>
      </c>
      <c r="V597" s="50">
        <v>581</v>
      </c>
      <c r="W597" s="50">
        <v>281</v>
      </c>
      <c r="X597" s="50">
        <v>90</v>
      </c>
      <c r="Y597" s="50">
        <v>7</v>
      </c>
      <c r="Z597" s="50">
        <v>1</v>
      </c>
      <c r="AA597" s="50">
        <v>0</v>
      </c>
      <c r="AB597" s="50">
        <v>0</v>
      </c>
      <c r="AC597" s="50">
        <v>1</v>
      </c>
      <c r="AD597" s="50">
        <v>1363</v>
      </c>
      <c r="AE597" s="50">
        <v>6110</v>
      </c>
      <c r="AF597" s="50">
        <v>3373</v>
      </c>
      <c r="AG597" s="50">
        <v>12.6</v>
      </c>
      <c r="AH597" s="50">
        <v>56.3</v>
      </c>
      <c r="AI597" s="50">
        <v>31.1</v>
      </c>
      <c r="AJ597" s="48">
        <v>47.5</v>
      </c>
      <c r="AK597" s="50">
        <v>0</v>
      </c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50"/>
      <c r="BN597" s="50"/>
      <c r="BO597" s="50"/>
      <c r="BP597" s="50"/>
      <c r="BQ597" s="50"/>
      <c r="BR597" s="50"/>
      <c r="BS597" s="50"/>
      <c r="BT597" s="50"/>
      <c r="BU597" s="50"/>
      <c r="BV597" s="50"/>
      <c r="BW597" s="50"/>
      <c r="BX597" s="50"/>
      <c r="BY597" s="50"/>
      <c r="BZ597" s="50"/>
      <c r="CA597" s="50"/>
      <c r="CB597" s="50"/>
      <c r="CC597" s="50"/>
      <c r="CD597" s="50"/>
      <c r="CE597" s="50"/>
      <c r="CF597" s="50"/>
      <c r="CG597" s="50"/>
      <c r="CH597" s="50"/>
      <c r="CI597" s="50"/>
      <c r="CJ597" s="50"/>
      <c r="CK597" s="50"/>
      <c r="CL597" s="50"/>
      <c r="CM597" s="50"/>
      <c r="CN597" s="50"/>
      <c r="CO597" s="50"/>
      <c r="CP597" s="50"/>
      <c r="CQ597" s="50"/>
      <c r="CR597" s="50"/>
      <c r="CS597" s="50"/>
      <c r="CT597" s="50"/>
      <c r="CU597" s="50"/>
      <c r="CV597" s="50"/>
      <c r="CW597" s="50"/>
      <c r="CX597" s="50"/>
      <c r="CY597" s="50"/>
      <c r="CZ597" s="50"/>
      <c r="DA597" s="50"/>
      <c r="DB597" s="50"/>
      <c r="DC597" s="50"/>
      <c r="DD597" s="50"/>
      <c r="DE597" s="50"/>
      <c r="DF597" s="50"/>
      <c r="DG597" s="50"/>
      <c r="DH597" s="50"/>
      <c r="DI597" s="50"/>
      <c r="DJ597" s="50"/>
      <c r="DK597" s="50"/>
      <c r="DL597" s="50"/>
      <c r="DM597" s="50"/>
      <c r="DN597" s="50"/>
      <c r="DO597" s="50"/>
      <c r="DP597" s="50"/>
      <c r="DQ597" s="50"/>
      <c r="DR597" s="50"/>
      <c r="DS597" s="50"/>
      <c r="DT597" s="50"/>
      <c r="DU597" s="50"/>
      <c r="DV597" s="50"/>
      <c r="DW597" s="50"/>
      <c r="DX597" s="50"/>
      <c r="DY597" s="50"/>
      <c r="DZ597" s="50"/>
      <c r="EA597" s="50"/>
      <c r="EB597" s="50"/>
      <c r="EC597" s="50"/>
      <c r="ED597" s="50"/>
      <c r="EE597" s="50"/>
      <c r="EF597" s="50"/>
      <c r="EG597" s="50"/>
      <c r="EH597" s="50"/>
      <c r="EI597" s="50"/>
      <c r="EJ597" s="50"/>
      <c r="EK597" s="50"/>
      <c r="EL597" s="50"/>
      <c r="EM597" s="50"/>
      <c r="EN597" s="50"/>
      <c r="EO597" s="50"/>
      <c r="EP597" s="50"/>
      <c r="EQ597" s="50"/>
      <c r="ER597" s="48"/>
      <c r="ES597" s="50"/>
    </row>
    <row r="598" spans="1:149" x14ac:dyDescent="0.15">
      <c r="A598" s="44" t="s">
        <v>855</v>
      </c>
      <c r="B598" s="44" t="s">
        <v>381</v>
      </c>
      <c r="C598" s="44" t="s">
        <v>594</v>
      </c>
      <c r="D598">
        <v>2</v>
      </c>
      <c r="E598" s="50">
        <v>12799</v>
      </c>
      <c r="F598" s="50">
        <v>344</v>
      </c>
      <c r="G598" s="50">
        <v>439</v>
      </c>
      <c r="H598" s="50">
        <v>511</v>
      </c>
      <c r="I598" s="50">
        <v>577</v>
      </c>
      <c r="J598" s="50">
        <v>577</v>
      </c>
      <c r="K598" s="50">
        <v>461</v>
      </c>
      <c r="L598" s="50">
        <v>472</v>
      </c>
      <c r="M598" s="50">
        <v>581</v>
      </c>
      <c r="N598" s="50">
        <v>808</v>
      </c>
      <c r="O598" s="50">
        <v>1055</v>
      </c>
      <c r="P598" s="50">
        <v>842</v>
      </c>
      <c r="Q598" s="50">
        <v>673</v>
      </c>
      <c r="R598" s="50">
        <v>622</v>
      </c>
      <c r="S598" s="50">
        <v>895</v>
      </c>
      <c r="T598" s="50">
        <v>1176</v>
      </c>
      <c r="U598" s="50">
        <v>1124</v>
      </c>
      <c r="V598" s="50">
        <v>825</v>
      </c>
      <c r="W598" s="50">
        <v>513</v>
      </c>
      <c r="X598" s="50">
        <v>226</v>
      </c>
      <c r="Y598" s="50">
        <v>65</v>
      </c>
      <c r="Z598" s="50">
        <v>11</v>
      </c>
      <c r="AA598" s="50">
        <v>2</v>
      </c>
      <c r="AB598" s="50">
        <v>0</v>
      </c>
      <c r="AC598" s="50">
        <v>13</v>
      </c>
      <c r="AD598" s="50">
        <v>1294</v>
      </c>
      <c r="AE598" s="50">
        <v>6668</v>
      </c>
      <c r="AF598" s="50">
        <v>4837</v>
      </c>
      <c r="AG598" s="50">
        <v>10.1</v>
      </c>
      <c r="AH598" s="50">
        <v>52.1</v>
      </c>
      <c r="AI598" s="50">
        <v>37.799999999999997</v>
      </c>
      <c r="AJ598" s="48">
        <v>51.3</v>
      </c>
      <c r="AK598" s="50">
        <v>0</v>
      </c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50"/>
      <c r="BN598" s="50"/>
      <c r="BO598" s="50"/>
      <c r="BP598" s="50"/>
      <c r="BQ598" s="50"/>
      <c r="BR598" s="50"/>
      <c r="BS598" s="50"/>
      <c r="BT598" s="50"/>
      <c r="BU598" s="50"/>
      <c r="BV598" s="50"/>
      <c r="BW598" s="50"/>
      <c r="BX598" s="50"/>
      <c r="BY598" s="50"/>
      <c r="BZ598" s="50"/>
      <c r="CA598" s="50"/>
      <c r="CB598" s="50"/>
      <c r="CC598" s="50"/>
      <c r="CD598" s="50"/>
      <c r="CE598" s="50"/>
      <c r="CF598" s="50"/>
      <c r="CG598" s="50"/>
      <c r="CH598" s="50"/>
      <c r="CI598" s="50"/>
      <c r="CJ598" s="50"/>
      <c r="CK598" s="50"/>
      <c r="CL598" s="50"/>
      <c r="CM598" s="50"/>
      <c r="CN598" s="50"/>
      <c r="CO598" s="50"/>
      <c r="CP598" s="50"/>
      <c r="CQ598" s="50"/>
      <c r="CR598" s="50"/>
      <c r="CS598" s="50"/>
      <c r="CT598" s="50"/>
      <c r="CU598" s="50"/>
      <c r="CV598" s="50"/>
      <c r="CW598" s="50"/>
      <c r="CX598" s="50"/>
      <c r="CY598" s="50"/>
      <c r="CZ598" s="50"/>
      <c r="DA598" s="50"/>
      <c r="DB598" s="50"/>
      <c r="DC598" s="50"/>
      <c r="DD598" s="50"/>
      <c r="DE598" s="50"/>
      <c r="DF598" s="50"/>
      <c r="DG598" s="50"/>
      <c r="DH598" s="50"/>
      <c r="DI598" s="50"/>
      <c r="DJ598" s="50"/>
      <c r="DK598" s="50"/>
      <c r="DL598" s="50"/>
      <c r="DM598" s="50"/>
      <c r="DN598" s="50"/>
      <c r="DO598" s="50"/>
      <c r="DP598" s="50"/>
      <c r="DQ598" s="50"/>
      <c r="DR598" s="50"/>
      <c r="DS598" s="50"/>
      <c r="DT598" s="50"/>
      <c r="DU598" s="50"/>
      <c r="DV598" s="50"/>
      <c r="DW598" s="50"/>
      <c r="DX598" s="50"/>
      <c r="DY598" s="50"/>
      <c r="DZ598" s="50"/>
      <c r="EA598" s="50"/>
      <c r="EB598" s="50"/>
      <c r="EC598" s="50"/>
      <c r="ED598" s="50"/>
      <c r="EE598" s="50"/>
      <c r="EF598" s="50"/>
      <c r="EG598" s="50"/>
      <c r="EH598" s="50"/>
      <c r="EI598" s="50"/>
      <c r="EJ598" s="50"/>
      <c r="EK598" s="50"/>
      <c r="EL598" s="50"/>
      <c r="EM598" s="50"/>
      <c r="EN598" s="50"/>
      <c r="EO598" s="50"/>
      <c r="EP598" s="50"/>
      <c r="EQ598" s="50"/>
      <c r="ER598" s="48"/>
      <c r="ES598" s="50"/>
    </row>
    <row r="599" spans="1:149" x14ac:dyDescent="0.15">
      <c r="A599" s="44" t="s">
        <v>856</v>
      </c>
      <c r="B599" s="44" t="s">
        <v>382</v>
      </c>
      <c r="C599" s="44" t="s">
        <v>595</v>
      </c>
      <c r="D599">
        <v>0</v>
      </c>
      <c r="E599" s="50">
        <v>27343</v>
      </c>
      <c r="F599" s="50">
        <v>848</v>
      </c>
      <c r="G599" s="50">
        <v>963</v>
      </c>
      <c r="H599" s="50">
        <v>1237</v>
      </c>
      <c r="I599" s="50">
        <v>1387</v>
      </c>
      <c r="J599" s="50">
        <v>1334</v>
      </c>
      <c r="K599" s="50">
        <v>1173</v>
      </c>
      <c r="L599" s="50">
        <v>1140</v>
      </c>
      <c r="M599" s="50">
        <v>1325</v>
      </c>
      <c r="N599" s="50">
        <v>1792</v>
      </c>
      <c r="O599" s="50">
        <v>2356</v>
      </c>
      <c r="P599" s="50">
        <v>2029</v>
      </c>
      <c r="Q599" s="50">
        <v>1512</v>
      </c>
      <c r="R599" s="50">
        <v>1399</v>
      </c>
      <c r="S599" s="50">
        <v>2050</v>
      </c>
      <c r="T599" s="50">
        <v>2491</v>
      </c>
      <c r="U599" s="50">
        <v>2107</v>
      </c>
      <c r="V599" s="50">
        <v>1227</v>
      </c>
      <c r="W599" s="50">
        <v>653</v>
      </c>
      <c r="X599" s="50">
        <v>259</v>
      </c>
      <c r="Y599" s="50">
        <v>52</v>
      </c>
      <c r="Z599" s="50">
        <v>8</v>
      </c>
      <c r="AA599" s="50">
        <v>1</v>
      </c>
      <c r="AB599" s="50">
        <v>0</v>
      </c>
      <c r="AC599" s="50">
        <v>9</v>
      </c>
      <c r="AD599" s="50">
        <v>3048</v>
      </c>
      <c r="AE599" s="50">
        <v>15447</v>
      </c>
      <c r="AF599" s="50">
        <v>8848</v>
      </c>
      <c r="AG599" s="50">
        <v>11.1</v>
      </c>
      <c r="AH599" s="50">
        <v>56.5</v>
      </c>
      <c r="AI599" s="50">
        <v>32.4</v>
      </c>
      <c r="AJ599" s="48">
        <v>48.4</v>
      </c>
      <c r="AK599" s="50">
        <v>107</v>
      </c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50"/>
      <c r="BN599" s="50"/>
      <c r="BO599" s="50"/>
      <c r="BP599" s="50"/>
      <c r="BQ599" s="50"/>
      <c r="BR599" s="50"/>
      <c r="BS599" s="50"/>
      <c r="BT599" s="50"/>
      <c r="BU599" s="50"/>
      <c r="BV599" s="50"/>
      <c r="BW599" s="50"/>
      <c r="BX599" s="50"/>
      <c r="BY599" s="50"/>
      <c r="BZ599" s="50"/>
      <c r="CA599" s="50"/>
      <c r="CB599" s="50"/>
      <c r="CC599" s="50"/>
      <c r="CD599" s="50"/>
      <c r="CE599" s="50"/>
      <c r="CF599" s="50"/>
      <c r="CG599" s="50"/>
      <c r="CH599" s="50"/>
      <c r="CI599" s="50"/>
      <c r="CJ599" s="50"/>
      <c r="CK599" s="50"/>
      <c r="CL599" s="50"/>
      <c r="CM599" s="50"/>
      <c r="CN599" s="50"/>
      <c r="CO599" s="50"/>
      <c r="CP599" s="50"/>
      <c r="CQ599" s="50"/>
      <c r="CR599" s="50"/>
      <c r="CS599" s="50"/>
      <c r="CT599" s="50"/>
      <c r="CU599" s="50"/>
      <c r="CV599" s="50"/>
      <c r="CW599" s="50"/>
      <c r="CX599" s="50"/>
      <c r="CY599" s="50"/>
      <c r="CZ599" s="50"/>
      <c r="DA599" s="50"/>
      <c r="DB599" s="50"/>
      <c r="DC599" s="50"/>
      <c r="DD599" s="50"/>
      <c r="DE599" s="50"/>
      <c r="DF599" s="50"/>
      <c r="DG599" s="50"/>
      <c r="DH599" s="50"/>
      <c r="DI599" s="50"/>
      <c r="DJ599" s="50"/>
      <c r="DK599" s="50"/>
      <c r="DL599" s="50"/>
      <c r="DM599" s="50"/>
      <c r="DN599" s="50"/>
      <c r="DO599" s="50"/>
      <c r="DP599" s="50"/>
      <c r="DQ599" s="50"/>
      <c r="DR599" s="50"/>
      <c r="DS599" s="50"/>
      <c r="DT599" s="50"/>
      <c r="DU599" s="50"/>
      <c r="DV599" s="50"/>
      <c r="DW599" s="50"/>
      <c r="DX599" s="50"/>
      <c r="DY599" s="50"/>
      <c r="DZ599" s="50"/>
      <c r="EA599" s="50"/>
      <c r="EB599" s="50"/>
      <c r="EC599" s="50"/>
      <c r="ED599" s="50"/>
      <c r="EE599" s="50"/>
      <c r="EF599" s="50"/>
      <c r="EG599" s="50"/>
      <c r="EH599" s="50"/>
      <c r="EI599" s="50"/>
      <c r="EJ599" s="50"/>
      <c r="EK599" s="50"/>
      <c r="EL599" s="50"/>
      <c r="EM599" s="50"/>
      <c r="EN599" s="50"/>
      <c r="EO599" s="50"/>
      <c r="EP599" s="50"/>
      <c r="EQ599" s="50"/>
      <c r="ER599" s="48"/>
      <c r="ES599" s="50"/>
    </row>
    <row r="600" spans="1:149" x14ac:dyDescent="0.15">
      <c r="A600" s="44" t="s">
        <v>856</v>
      </c>
      <c r="B600" s="44" t="s">
        <v>382</v>
      </c>
      <c r="C600" s="44" t="s">
        <v>595</v>
      </c>
      <c r="D600">
        <v>1</v>
      </c>
      <c r="E600" s="50">
        <v>12922</v>
      </c>
      <c r="F600" s="50">
        <v>467</v>
      </c>
      <c r="G600" s="50">
        <v>492</v>
      </c>
      <c r="H600" s="50">
        <v>639</v>
      </c>
      <c r="I600" s="50">
        <v>714</v>
      </c>
      <c r="J600" s="50">
        <v>654</v>
      </c>
      <c r="K600" s="50">
        <v>572</v>
      </c>
      <c r="L600" s="50">
        <v>577</v>
      </c>
      <c r="M600" s="50">
        <v>656</v>
      </c>
      <c r="N600" s="50">
        <v>879</v>
      </c>
      <c r="O600" s="50">
        <v>1169</v>
      </c>
      <c r="P600" s="50">
        <v>1006</v>
      </c>
      <c r="Q600" s="50">
        <v>725</v>
      </c>
      <c r="R600" s="50">
        <v>647</v>
      </c>
      <c r="S600" s="50">
        <v>929</v>
      </c>
      <c r="T600" s="50">
        <v>1106</v>
      </c>
      <c r="U600" s="50">
        <v>885</v>
      </c>
      <c r="V600" s="50">
        <v>495</v>
      </c>
      <c r="W600" s="50">
        <v>227</v>
      </c>
      <c r="X600" s="50">
        <v>74</v>
      </c>
      <c r="Y600" s="50">
        <v>7</v>
      </c>
      <c r="Z600" s="50">
        <v>2</v>
      </c>
      <c r="AA600" s="50">
        <v>0</v>
      </c>
      <c r="AB600" s="50">
        <v>0</v>
      </c>
      <c r="AC600" s="50">
        <v>2</v>
      </c>
      <c r="AD600" s="50">
        <v>1598</v>
      </c>
      <c r="AE600" s="50">
        <v>7599</v>
      </c>
      <c r="AF600" s="50">
        <v>3725</v>
      </c>
      <c r="AG600" s="50">
        <v>12.4</v>
      </c>
      <c r="AH600" s="50">
        <v>58.8</v>
      </c>
      <c r="AI600" s="50">
        <v>28.8</v>
      </c>
      <c r="AJ600" s="48">
        <v>46.4</v>
      </c>
      <c r="AK600" s="50">
        <v>0</v>
      </c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50"/>
      <c r="BN600" s="50"/>
      <c r="BO600" s="50"/>
      <c r="BP600" s="50"/>
      <c r="BQ600" s="50"/>
      <c r="BR600" s="50"/>
      <c r="BS600" s="50"/>
      <c r="BT600" s="50"/>
      <c r="BU600" s="50"/>
      <c r="BV600" s="50"/>
      <c r="BW600" s="50"/>
      <c r="BX600" s="50"/>
      <c r="BY600" s="50"/>
      <c r="BZ600" s="50"/>
      <c r="CA600" s="50"/>
      <c r="CB600" s="50"/>
      <c r="CC600" s="50"/>
      <c r="CD600" s="50"/>
      <c r="CE600" s="50"/>
      <c r="CF600" s="50"/>
      <c r="CG600" s="50"/>
      <c r="CH600" s="50"/>
      <c r="CI600" s="50"/>
      <c r="CJ600" s="50"/>
      <c r="CK600" s="50"/>
      <c r="CL600" s="50"/>
      <c r="CM600" s="50"/>
      <c r="CN600" s="50"/>
      <c r="CO600" s="50"/>
      <c r="CP600" s="50"/>
      <c r="CQ600" s="50"/>
      <c r="CR600" s="50"/>
      <c r="CS600" s="50"/>
      <c r="CT600" s="50"/>
      <c r="CU600" s="50"/>
      <c r="CV600" s="50"/>
      <c r="CW600" s="50"/>
      <c r="CX600" s="50"/>
      <c r="CY600" s="50"/>
      <c r="CZ600" s="50"/>
      <c r="DA600" s="50"/>
      <c r="DB600" s="50"/>
      <c r="DC600" s="50"/>
      <c r="DD600" s="50"/>
      <c r="DE600" s="50"/>
      <c r="DF600" s="50"/>
      <c r="DG600" s="50"/>
      <c r="DH600" s="50"/>
      <c r="DI600" s="50"/>
      <c r="DJ600" s="50"/>
      <c r="DK600" s="50"/>
      <c r="DL600" s="50"/>
      <c r="DM600" s="50"/>
      <c r="DN600" s="50"/>
      <c r="DO600" s="50"/>
      <c r="DP600" s="50"/>
      <c r="DQ600" s="50"/>
      <c r="DR600" s="50"/>
      <c r="DS600" s="50"/>
      <c r="DT600" s="50"/>
      <c r="DU600" s="50"/>
      <c r="DV600" s="50"/>
      <c r="DW600" s="50"/>
      <c r="DX600" s="50"/>
      <c r="DY600" s="50"/>
      <c r="DZ600" s="50"/>
      <c r="EA600" s="50"/>
      <c r="EB600" s="50"/>
      <c r="EC600" s="50"/>
      <c r="ED600" s="50"/>
      <c r="EE600" s="50"/>
      <c r="EF600" s="50"/>
      <c r="EG600" s="50"/>
      <c r="EH600" s="50"/>
      <c r="EI600" s="50"/>
      <c r="EJ600" s="50"/>
      <c r="EK600" s="50"/>
      <c r="EL600" s="50"/>
      <c r="EM600" s="50"/>
      <c r="EN600" s="50"/>
      <c r="EO600" s="50"/>
      <c r="EP600" s="50"/>
      <c r="EQ600" s="50"/>
      <c r="ER600" s="48"/>
      <c r="ES600" s="50"/>
    </row>
    <row r="601" spans="1:149" x14ac:dyDescent="0.15">
      <c r="A601" s="44" t="s">
        <v>856</v>
      </c>
      <c r="B601" s="44" t="s">
        <v>382</v>
      </c>
      <c r="C601" s="44" t="s">
        <v>595</v>
      </c>
      <c r="D601">
        <v>2</v>
      </c>
      <c r="E601" s="50">
        <v>14421</v>
      </c>
      <c r="F601" s="50">
        <v>381</v>
      </c>
      <c r="G601" s="50">
        <v>471</v>
      </c>
      <c r="H601" s="50">
        <v>598</v>
      </c>
      <c r="I601" s="50">
        <v>673</v>
      </c>
      <c r="J601" s="50">
        <v>680</v>
      </c>
      <c r="K601" s="50">
        <v>601</v>
      </c>
      <c r="L601" s="50">
        <v>563</v>
      </c>
      <c r="M601" s="50">
        <v>669</v>
      </c>
      <c r="N601" s="50">
        <v>913</v>
      </c>
      <c r="O601" s="50">
        <v>1187</v>
      </c>
      <c r="P601" s="50">
        <v>1023</v>
      </c>
      <c r="Q601" s="50">
        <v>787</v>
      </c>
      <c r="R601" s="50">
        <v>752</v>
      </c>
      <c r="S601" s="50">
        <v>1121</v>
      </c>
      <c r="T601" s="50">
        <v>1385</v>
      </c>
      <c r="U601" s="50">
        <v>1222</v>
      </c>
      <c r="V601" s="50">
        <v>732</v>
      </c>
      <c r="W601" s="50">
        <v>426</v>
      </c>
      <c r="X601" s="50">
        <v>185</v>
      </c>
      <c r="Y601" s="50">
        <v>45</v>
      </c>
      <c r="Z601" s="50">
        <v>6</v>
      </c>
      <c r="AA601" s="50">
        <v>1</v>
      </c>
      <c r="AB601" s="50">
        <v>0</v>
      </c>
      <c r="AC601" s="50">
        <v>7</v>
      </c>
      <c r="AD601" s="50">
        <v>1450</v>
      </c>
      <c r="AE601" s="50">
        <v>7848</v>
      </c>
      <c r="AF601" s="50">
        <v>5123</v>
      </c>
      <c r="AG601" s="50">
        <v>10.1</v>
      </c>
      <c r="AH601" s="50">
        <v>54.4</v>
      </c>
      <c r="AI601" s="50">
        <v>35.5</v>
      </c>
      <c r="AJ601" s="48">
        <v>50.1</v>
      </c>
      <c r="AK601" s="50">
        <v>0</v>
      </c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  <c r="BP601" s="50"/>
      <c r="BQ601" s="50"/>
      <c r="BR601" s="50"/>
      <c r="BS601" s="50"/>
      <c r="BT601" s="50"/>
      <c r="BU601" s="50"/>
      <c r="BV601" s="50"/>
      <c r="BW601" s="50"/>
      <c r="BX601" s="50"/>
      <c r="BY601" s="50"/>
      <c r="BZ601" s="50"/>
      <c r="CA601" s="50"/>
      <c r="CB601" s="50"/>
      <c r="CC601" s="50"/>
      <c r="CD601" s="50"/>
      <c r="CE601" s="50"/>
      <c r="CF601" s="50"/>
      <c r="CG601" s="50"/>
      <c r="CH601" s="50"/>
      <c r="CI601" s="50"/>
      <c r="CJ601" s="50"/>
      <c r="CK601" s="50"/>
      <c r="CL601" s="50"/>
      <c r="CM601" s="50"/>
      <c r="CN601" s="50"/>
      <c r="CO601" s="50"/>
      <c r="CP601" s="50"/>
      <c r="CQ601" s="50"/>
      <c r="CR601" s="50"/>
      <c r="CS601" s="50"/>
      <c r="CT601" s="50"/>
      <c r="CU601" s="50"/>
      <c r="CV601" s="50"/>
      <c r="CW601" s="50"/>
      <c r="CX601" s="50"/>
      <c r="CY601" s="50"/>
      <c r="CZ601" s="50"/>
      <c r="DA601" s="50"/>
      <c r="DB601" s="50"/>
      <c r="DC601" s="50"/>
      <c r="DD601" s="50"/>
      <c r="DE601" s="50"/>
      <c r="DF601" s="50"/>
      <c r="DG601" s="50"/>
      <c r="DH601" s="50"/>
      <c r="DI601" s="50"/>
      <c r="DJ601" s="50"/>
      <c r="DK601" s="50"/>
      <c r="DL601" s="50"/>
      <c r="DM601" s="50"/>
      <c r="DN601" s="50"/>
      <c r="DO601" s="50"/>
      <c r="DP601" s="50"/>
      <c r="DQ601" s="50"/>
      <c r="DR601" s="50"/>
      <c r="DS601" s="50"/>
      <c r="DT601" s="50"/>
      <c r="DU601" s="50"/>
      <c r="DV601" s="50"/>
      <c r="DW601" s="50"/>
      <c r="DX601" s="50"/>
      <c r="DY601" s="50"/>
      <c r="DZ601" s="50"/>
      <c r="EA601" s="50"/>
      <c r="EB601" s="50"/>
      <c r="EC601" s="50"/>
      <c r="ED601" s="50"/>
      <c r="EE601" s="50"/>
      <c r="EF601" s="50"/>
      <c r="EG601" s="50"/>
      <c r="EH601" s="50"/>
      <c r="EI601" s="50"/>
      <c r="EJ601" s="50"/>
      <c r="EK601" s="50"/>
      <c r="EL601" s="50"/>
      <c r="EM601" s="50"/>
      <c r="EN601" s="50"/>
      <c r="EO601" s="50"/>
      <c r="EP601" s="50"/>
      <c r="EQ601" s="50"/>
      <c r="ER601" s="48"/>
      <c r="ES601" s="50"/>
    </row>
    <row r="602" spans="1:149" x14ac:dyDescent="0.15">
      <c r="C602" s="44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50"/>
      <c r="BQ602" s="50"/>
      <c r="BR602" s="50"/>
      <c r="BS602" s="50"/>
      <c r="BT602" s="50"/>
      <c r="BU602" s="50"/>
      <c r="BV602" s="50"/>
      <c r="BW602" s="50"/>
      <c r="BX602" s="50"/>
      <c r="BY602" s="50"/>
      <c r="BZ602" s="50"/>
      <c r="CA602" s="50"/>
      <c r="CB602" s="50"/>
      <c r="CC602" s="50"/>
      <c r="CD602" s="50"/>
      <c r="CE602" s="50"/>
      <c r="CF602" s="50"/>
      <c r="CG602" s="50"/>
      <c r="CH602" s="50"/>
      <c r="CI602" s="50"/>
      <c r="CJ602" s="50"/>
      <c r="CK602" s="50"/>
      <c r="CL602" s="50"/>
      <c r="CM602" s="50"/>
      <c r="CN602" s="50"/>
      <c r="CO602" s="50"/>
      <c r="CP602" s="50"/>
      <c r="CQ602" s="50"/>
      <c r="CR602" s="50"/>
      <c r="CS602" s="50"/>
      <c r="CT602" s="50"/>
      <c r="CU602" s="50"/>
      <c r="CV602" s="50"/>
      <c r="CW602" s="50"/>
      <c r="CX602" s="50"/>
      <c r="CY602" s="50"/>
      <c r="CZ602" s="50"/>
      <c r="DA602" s="50"/>
      <c r="DB602" s="50"/>
      <c r="DC602" s="50"/>
      <c r="DD602" s="50"/>
      <c r="DE602" s="50"/>
      <c r="DF602" s="50"/>
      <c r="DG602" s="50"/>
      <c r="DH602" s="50"/>
      <c r="DI602" s="50"/>
      <c r="DJ602" s="50"/>
      <c r="DK602" s="50"/>
      <c r="DL602" s="50"/>
      <c r="DM602" s="50"/>
      <c r="DN602" s="50"/>
      <c r="DO602" s="50"/>
      <c r="DP602" s="50"/>
      <c r="DQ602" s="50"/>
      <c r="DR602" s="50"/>
      <c r="DS602" s="50"/>
      <c r="DT602" s="50"/>
      <c r="DU602" s="50"/>
      <c r="DV602" s="50"/>
      <c r="DW602" s="50"/>
      <c r="DX602" s="50"/>
      <c r="DY602" s="50"/>
      <c r="DZ602" s="50"/>
      <c r="EA602" s="50"/>
      <c r="EB602" s="50"/>
      <c r="EC602" s="50"/>
      <c r="ED602" s="50"/>
      <c r="EE602" s="50"/>
      <c r="EF602" s="50"/>
      <c r="EG602" s="50"/>
      <c r="EH602" s="50"/>
      <c r="EI602" s="50"/>
      <c r="EJ602" s="50"/>
      <c r="EL602" s="50"/>
    </row>
    <row r="603" spans="1:149" x14ac:dyDescent="0.15">
      <c r="C603" s="44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50"/>
      <c r="BQ603" s="50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  <c r="CE603" s="50"/>
      <c r="CF603" s="50"/>
      <c r="CG603" s="50"/>
      <c r="CH603" s="50"/>
      <c r="CI603" s="50"/>
      <c r="CJ603" s="50"/>
      <c r="CK603" s="50"/>
      <c r="CL603" s="50"/>
      <c r="CM603" s="50"/>
      <c r="CN603" s="50"/>
      <c r="CO603" s="50"/>
      <c r="CP603" s="50"/>
      <c r="CQ603" s="50"/>
      <c r="CR603" s="50"/>
      <c r="CS603" s="50"/>
      <c r="CT603" s="50"/>
      <c r="CU603" s="50"/>
      <c r="CV603" s="50"/>
      <c r="CW603" s="50"/>
      <c r="CX603" s="50"/>
      <c r="CY603" s="50"/>
      <c r="CZ603" s="50"/>
      <c r="DA603" s="50"/>
      <c r="DB603" s="50"/>
      <c r="DC603" s="50"/>
      <c r="DD603" s="50"/>
      <c r="DE603" s="50"/>
      <c r="DF603" s="50"/>
      <c r="DG603" s="50"/>
      <c r="DH603" s="50"/>
      <c r="DI603" s="50"/>
      <c r="DJ603" s="50"/>
      <c r="DK603" s="50"/>
      <c r="DL603" s="50"/>
      <c r="DM603" s="50"/>
      <c r="DN603" s="50"/>
      <c r="DO603" s="50"/>
      <c r="DP603" s="50"/>
      <c r="DQ603" s="50"/>
      <c r="DR603" s="50"/>
      <c r="DS603" s="50"/>
      <c r="DT603" s="50"/>
      <c r="DU603" s="50"/>
      <c r="DV603" s="50"/>
      <c r="DW603" s="50"/>
      <c r="DX603" s="50"/>
      <c r="DY603" s="50"/>
      <c r="DZ603" s="50"/>
      <c r="EA603" s="50"/>
      <c r="EB603" s="50"/>
      <c r="EC603" s="50"/>
      <c r="ED603" s="50"/>
      <c r="EE603" s="50"/>
      <c r="EF603" s="50"/>
      <c r="EG603" s="50"/>
      <c r="EH603" s="50"/>
      <c r="EI603" s="50"/>
      <c r="EJ603" s="50"/>
      <c r="EL603" s="50"/>
    </row>
    <row r="604" spans="1:149" x14ac:dyDescent="0.15">
      <c r="C604" s="44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  <c r="CM604" s="50"/>
      <c r="CN604" s="50"/>
      <c r="CO604" s="50"/>
      <c r="CP604" s="50"/>
      <c r="CQ604" s="50"/>
      <c r="CR604" s="50"/>
      <c r="CS604" s="50"/>
      <c r="CT604" s="50"/>
      <c r="CU604" s="50"/>
      <c r="CV604" s="50"/>
      <c r="CW604" s="50"/>
      <c r="CX604" s="50"/>
      <c r="CY604" s="50"/>
      <c r="CZ604" s="50"/>
      <c r="DA604" s="50"/>
      <c r="DB604" s="50"/>
      <c r="DC604" s="50"/>
      <c r="DD604" s="50"/>
      <c r="DE604" s="50"/>
      <c r="DF604" s="50"/>
      <c r="DG604" s="50"/>
      <c r="DH604" s="50"/>
      <c r="DI604" s="50"/>
      <c r="DJ604" s="50"/>
      <c r="DK604" s="50"/>
      <c r="DL604" s="50"/>
      <c r="DM604" s="50"/>
      <c r="DN604" s="50"/>
      <c r="DO604" s="50"/>
      <c r="DP604" s="50"/>
      <c r="DQ604" s="50"/>
      <c r="DR604" s="50"/>
      <c r="DS604" s="50"/>
      <c r="DT604" s="50"/>
      <c r="DU604" s="50"/>
      <c r="DV604" s="50"/>
      <c r="DW604" s="50"/>
      <c r="DX604" s="50"/>
      <c r="DY604" s="50"/>
      <c r="DZ604" s="50"/>
      <c r="EA604" s="50"/>
      <c r="EB604" s="50"/>
      <c r="EC604" s="50"/>
      <c r="ED604" s="50"/>
      <c r="EE604" s="50"/>
      <c r="EF604" s="50"/>
      <c r="EG604" s="50"/>
      <c r="EH604" s="50"/>
      <c r="EI604" s="50"/>
      <c r="EJ604" s="50"/>
      <c r="EL604" s="50"/>
    </row>
    <row r="605" spans="1:149" x14ac:dyDescent="0.15">
      <c r="C605" s="44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50"/>
      <c r="BQ605" s="50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  <c r="CE605" s="50"/>
      <c r="CF605" s="50"/>
      <c r="CG605" s="50"/>
      <c r="CH605" s="50"/>
      <c r="CI605" s="50"/>
      <c r="CJ605" s="50"/>
      <c r="CK605" s="50"/>
      <c r="CL605" s="50"/>
      <c r="CM605" s="50"/>
      <c r="CN605" s="50"/>
      <c r="CO605" s="50"/>
      <c r="CP605" s="50"/>
      <c r="CQ605" s="50"/>
      <c r="CR605" s="50"/>
      <c r="CS605" s="50"/>
      <c r="CT605" s="50"/>
      <c r="CU605" s="50"/>
      <c r="CV605" s="50"/>
      <c r="CW605" s="50"/>
      <c r="CX605" s="50"/>
      <c r="CY605" s="50"/>
      <c r="CZ605" s="50"/>
      <c r="DA605" s="50"/>
      <c r="DB605" s="50"/>
      <c r="DC605" s="50"/>
      <c r="DD605" s="50"/>
      <c r="DE605" s="50"/>
      <c r="DF605" s="50"/>
      <c r="DG605" s="50"/>
      <c r="DH605" s="50"/>
      <c r="DI605" s="50"/>
      <c r="DJ605" s="50"/>
      <c r="DK605" s="50"/>
      <c r="DL605" s="50"/>
      <c r="DM605" s="50"/>
      <c r="DN605" s="50"/>
      <c r="DO605" s="50"/>
      <c r="DP605" s="50"/>
      <c r="DQ605" s="50"/>
      <c r="DR605" s="50"/>
      <c r="DS605" s="50"/>
      <c r="DT605" s="50"/>
      <c r="DU605" s="50"/>
      <c r="DV605" s="50"/>
      <c r="DW605" s="50"/>
      <c r="DX605" s="50"/>
      <c r="DY605" s="50"/>
      <c r="DZ605" s="50"/>
      <c r="EA605" s="50"/>
      <c r="EB605" s="50"/>
      <c r="EC605" s="50"/>
      <c r="ED605" s="50"/>
      <c r="EE605" s="50"/>
      <c r="EF605" s="50"/>
      <c r="EG605" s="50"/>
      <c r="EH605" s="50"/>
      <c r="EI605" s="50"/>
      <c r="EJ605" s="50"/>
      <c r="EL605" s="50"/>
    </row>
    <row r="606" spans="1:149" x14ac:dyDescent="0.15">
      <c r="C606" s="44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50"/>
      <c r="BQ606" s="50"/>
      <c r="BR606" s="50"/>
      <c r="BS606" s="50"/>
      <c r="BT606" s="50"/>
      <c r="BU606" s="50"/>
      <c r="BV606" s="50"/>
      <c r="BW606" s="50"/>
      <c r="BX606" s="50"/>
      <c r="BY606" s="50"/>
      <c r="BZ606" s="50"/>
      <c r="CA606" s="50"/>
      <c r="CB606" s="50"/>
      <c r="CC606" s="50"/>
      <c r="CD606" s="50"/>
      <c r="CE606" s="50"/>
      <c r="CF606" s="50"/>
      <c r="CG606" s="50"/>
      <c r="CH606" s="50"/>
      <c r="CI606" s="50"/>
      <c r="CJ606" s="50"/>
      <c r="CK606" s="50"/>
      <c r="CL606" s="50"/>
      <c r="CM606" s="50"/>
      <c r="CN606" s="50"/>
      <c r="CO606" s="50"/>
      <c r="CP606" s="50"/>
      <c r="CQ606" s="50"/>
      <c r="CR606" s="50"/>
      <c r="CS606" s="50"/>
      <c r="CT606" s="50"/>
      <c r="CU606" s="50"/>
      <c r="CV606" s="50"/>
      <c r="CW606" s="50"/>
      <c r="CX606" s="50"/>
      <c r="CY606" s="50"/>
      <c r="CZ606" s="50"/>
      <c r="DA606" s="50"/>
      <c r="DB606" s="50"/>
      <c r="DC606" s="50"/>
      <c r="DD606" s="50"/>
      <c r="DE606" s="50"/>
      <c r="DF606" s="50"/>
      <c r="DG606" s="50"/>
      <c r="DH606" s="50"/>
      <c r="DI606" s="50"/>
      <c r="DJ606" s="50"/>
      <c r="DK606" s="50"/>
      <c r="DL606" s="50"/>
      <c r="DM606" s="50"/>
      <c r="DN606" s="50"/>
      <c r="DO606" s="50"/>
      <c r="DP606" s="50"/>
      <c r="DQ606" s="50"/>
      <c r="DR606" s="50"/>
      <c r="DS606" s="50"/>
      <c r="DT606" s="50"/>
      <c r="DU606" s="50"/>
      <c r="DV606" s="50"/>
      <c r="DW606" s="50"/>
      <c r="DX606" s="50"/>
      <c r="DY606" s="50"/>
      <c r="DZ606" s="50"/>
      <c r="EA606" s="50"/>
      <c r="EB606" s="50"/>
      <c r="EC606" s="50"/>
      <c r="ED606" s="50"/>
      <c r="EE606" s="50"/>
      <c r="EF606" s="50"/>
      <c r="EG606" s="50"/>
      <c r="EH606" s="50"/>
      <c r="EI606" s="50"/>
      <c r="EJ606" s="50"/>
      <c r="EL606" s="50"/>
    </row>
    <row r="607" spans="1:149" x14ac:dyDescent="0.15">
      <c r="C607" s="44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  <c r="BP607" s="50"/>
      <c r="BQ607" s="50"/>
      <c r="BR607" s="50"/>
      <c r="BS607" s="50"/>
      <c r="BT607" s="50"/>
      <c r="BU607" s="50"/>
      <c r="BV607" s="50"/>
      <c r="BW607" s="50"/>
      <c r="BX607" s="50"/>
      <c r="BY607" s="50"/>
      <c r="BZ607" s="50"/>
      <c r="CA607" s="50"/>
      <c r="CB607" s="50"/>
      <c r="CC607" s="50"/>
      <c r="CD607" s="50"/>
      <c r="CE607" s="50"/>
      <c r="CF607" s="50"/>
      <c r="CG607" s="50"/>
      <c r="CH607" s="50"/>
      <c r="CI607" s="50"/>
      <c r="CJ607" s="50"/>
      <c r="CK607" s="50"/>
      <c r="CL607" s="50"/>
      <c r="CM607" s="50"/>
      <c r="CN607" s="50"/>
      <c r="CO607" s="50"/>
      <c r="CP607" s="50"/>
      <c r="CQ607" s="50"/>
      <c r="CR607" s="50"/>
      <c r="CS607" s="50"/>
      <c r="CT607" s="50"/>
      <c r="CU607" s="50"/>
      <c r="CV607" s="50"/>
      <c r="CW607" s="50"/>
      <c r="CX607" s="50"/>
      <c r="CY607" s="50"/>
      <c r="CZ607" s="50"/>
      <c r="DA607" s="50"/>
      <c r="DB607" s="50"/>
      <c r="DC607" s="50"/>
      <c r="DD607" s="50"/>
      <c r="DE607" s="50"/>
      <c r="DF607" s="50"/>
      <c r="DG607" s="50"/>
      <c r="DH607" s="50"/>
      <c r="DI607" s="50"/>
      <c r="DJ607" s="50"/>
      <c r="DK607" s="50"/>
      <c r="DL607" s="50"/>
      <c r="DM607" s="50"/>
      <c r="DN607" s="50"/>
      <c r="DO607" s="50"/>
      <c r="DP607" s="50"/>
      <c r="DQ607" s="50"/>
      <c r="DR607" s="50"/>
      <c r="DS607" s="50"/>
      <c r="DT607" s="50"/>
      <c r="DU607" s="50"/>
      <c r="DV607" s="50"/>
      <c r="DW607" s="50"/>
      <c r="DX607" s="50"/>
      <c r="DY607" s="50"/>
      <c r="DZ607" s="50"/>
      <c r="EA607" s="50"/>
      <c r="EB607" s="50"/>
      <c r="EC607" s="50"/>
      <c r="ED607" s="50"/>
      <c r="EE607" s="50"/>
      <c r="EF607" s="50"/>
      <c r="EG607" s="50"/>
      <c r="EH607" s="50"/>
      <c r="EI607" s="50"/>
      <c r="EJ607" s="50"/>
      <c r="EL607" s="50"/>
    </row>
    <row r="608" spans="1:149" x14ac:dyDescent="0.15">
      <c r="C608" s="44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  <c r="BP608" s="50"/>
      <c r="BQ608" s="50"/>
      <c r="BR608" s="50"/>
      <c r="BS608" s="50"/>
      <c r="BT608" s="50"/>
      <c r="BU608" s="50"/>
      <c r="BV608" s="50"/>
      <c r="BW608" s="50"/>
      <c r="BX608" s="50"/>
      <c r="BY608" s="50"/>
      <c r="BZ608" s="50"/>
      <c r="CA608" s="50"/>
      <c r="CB608" s="50"/>
      <c r="CC608" s="50"/>
      <c r="CD608" s="50"/>
      <c r="CE608" s="50"/>
      <c r="CF608" s="50"/>
      <c r="CG608" s="50"/>
      <c r="CH608" s="50"/>
      <c r="CI608" s="50"/>
      <c r="CJ608" s="50"/>
      <c r="CK608" s="50"/>
      <c r="CL608" s="50"/>
      <c r="CM608" s="50"/>
      <c r="CN608" s="50"/>
      <c r="CO608" s="50"/>
      <c r="CP608" s="50"/>
      <c r="CQ608" s="50"/>
      <c r="CR608" s="50"/>
      <c r="CS608" s="50"/>
      <c r="CT608" s="50"/>
      <c r="CU608" s="50"/>
      <c r="CV608" s="50"/>
      <c r="CW608" s="50"/>
      <c r="CX608" s="50"/>
      <c r="CY608" s="50"/>
      <c r="CZ608" s="50"/>
      <c r="DA608" s="50"/>
      <c r="DB608" s="50"/>
      <c r="DC608" s="50"/>
      <c r="DD608" s="50"/>
      <c r="DE608" s="50"/>
      <c r="DF608" s="50"/>
      <c r="DG608" s="50"/>
      <c r="DH608" s="50"/>
      <c r="DI608" s="50"/>
      <c r="DJ608" s="50"/>
      <c r="DK608" s="50"/>
      <c r="DL608" s="50"/>
      <c r="DM608" s="50"/>
      <c r="DN608" s="50"/>
      <c r="DO608" s="50"/>
      <c r="DP608" s="50"/>
      <c r="DQ608" s="50"/>
      <c r="DR608" s="50"/>
      <c r="DS608" s="50"/>
      <c r="DT608" s="50"/>
      <c r="DU608" s="50"/>
      <c r="DV608" s="50"/>
      <c r="DW608" s="50"/>
      <c r="DX608" s="50"/>
      <c r="DY608" s="50"/>
      <c r="DZ608" s="50"/>
      <c r="EA608" s="50"/>
      <c r="EB608" s="50"/>
      <c r="EC608" s="50"/>
      <c r="ED608" s="50"/>
      <c r="EE608" s="50"/>
      <c r="EF608" s="50"/>
      <c r="EG608" s="50"/>
      <c r="EH608" s="50"/>
      <c r="EI608" s="50"/>
      <c r="EJ608" s="50"/>
      <c r="EL608" s="50"/>
    </row>
    <row r="609" spans="3:142" x14ac:dyDescent="0.15">
      <c r="C609" s="44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  <c r="BP609" s="50"/>
      <c r="BQ609" s="50"/>
      <c r="BR609" s="50"/>
      <c r="BS609" s="50"/>
      <c r="BT609" s="50"/>
      <c r="BU609" s="50"/>
      <c r="BV609" s="50"/>
      <c r="BW609" s="50"/>
      <c r="BX609" s="50"/>
      <c r="BY609" s="50"/>
      <c r="BZ609" s="50"/>
      <c r="CA609" s="50"/>
      <c r="CB609" s="50"/>
      <c r="CC609" s="50"/>
      <c r="CD609" s="50"/>
      <c r="CE609" s="50"/>
      <c r="CF609" s="50"/>
      <c r="CG609" s="50"/>
      <c r="CH609" s="50"/>
      <c r="CI609" s="50"/>
      <c r="CJ609" s="50"/>
      <c r="CK609" s="50"/>
      <c r="CL609" s="50"/>
      <c r="CM609" s="50"/>
      <c r="CN609" s="50"/>
      <c r="CO609" s="50"/>
      <c r="CP609" s="50"/>
      <c r="CQ609" s="50"/>
      <c r="CR609" s="50"/>
      <c r="CS609" s="50"/>
      <c r="CT609" s="50"/>
      <c r="CU609" s="50"/>
      <c r="CV609" s="50"/>
      <c r="CW609" s="50"/>
      <c r="CX609" s="50"/>
      <c r="CY609" s="50"/>
      <c r="CZ609" s="50"/>
      <c r="DA609" s="50"/>
      <c r="DB609" s="50"/>
      <c r="DC609" s="50"/>
      <c r="DD609" s="50"/>
      <c r="DE609" s="50"/>
      <c r="DF609" s="50"/>
      <c r="DG609" s="50"/>
      <c r="DH609" s="50"/>
      <c r="DI609" s="50"/>
      <c r="DJ609" s="50"/>
      <c r="DK609" s="50"/>
      <c r="DL609" s="50"/>
      <c r="DM609" s="50"/>
      <c r="DN609" s="50"/>
      <c r="DO609" s="50"/>
      <c r="DP609" s="50"/>
      <c r="DQ609" s="50"/>
      <c r="DR609" s="50"/>
      <c r="DS609" s="50"/>
      <c r="DT609" s="50"/>
      <c r="DU609" s="50"/>
      <c r="DV609" s="50"/>
      <c r="DW609" s="50"/>
      <c r="DX609" s="50"/>
      <c r="DY609" s="50"/>
      <c r="DZ609" s="50"/>
      <c r="EA609" s="50"/>
      <c r="EB609" s="50"/>
      <c r="EC609" s="50"/>
      <c r="ED609" s="50"/>
      <c r="EE609" s="50"/>
      <c r="EF609" s="50"/>
      <c r="EG609" s="50"/>
      <c r="EH609" s="50"/>
      <c r="EI609" s="50"/>
      <c r="EJ609" s="50"/>
      <c r="EL609" s="50"/>
    </row>
    <row r="610" spans="3:142" x14ac:dyDescent="0.15">
      <c r="C610" s="44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  <c r="BP610" s="50"/>
      <c r="BQ610" s="50"/>
      <c r="BR610" s="50"/>
      <c r="BS610" s="50"/>
      <c r="BT610" s="50"/>
      <c r="BU610" s="50"/>
      <c r="BV610" s="50"/>
      <c r="BW610" s="50"/>
      <c r="BX610" s="50"/>
      <c r="BY610" s="50"/>
      <c r="BZ610" s="50"/>
      <c r="CA610" s="50"/>
      <c r="CB610" s="50"/>
      <c r="CC610" s="50"/>
      <c r="CD610" s="50"/>
      <c r="CE610" s="50"/>
      <c r="CF610" s="50"/>
      <c r="CG610" s="50"/>
      <c r="CH610" s="50"/>
      <c r="CI610" s="50"/>
      <c r="CJ610" s="50"/>
      <c r="CK610" s="50"/>
      <c r="CL610" s="50"/>
      <c r="CM610" s="50"/>
      <c r="CN610" s="50"/>
      <c r="CO610" s="50"/>
      <c r="CP610" s="50"/>
      <c r="CQ610" s="50"/>
      <c r="CR610" s="50"/>
      <c r="CS610" s="50"/>
      <c r="CT610" s="50"/>
      <c r="CU610" s="50"/>
      <c r="CV610" s="50"/>
      <c r="CW610" s="50"/>
      <c r="CX610" s="50"/>
      <c r="CY610" s="50"/>
      <c r="CZ610" s="50"/>
      <c r="DA610" s="50"/>
      <c r="DB610" s="50"/>
      <c r="DC610" s="50"/>
      <c r="DD610" s="50"/>
      <c r="DE610" s="50"/>
      <c r="DF610" s="50"/>
      <c r="DG610" s="50"/>
      <c r="DH610" s="50"/>
      <c r="DI610" s="50"/>
      <c r="DJ610" s="50"/>
      <c r="DK610" s="50"/>
      <c r="DL610" s="50"/>
      <c r="DM610" s="50"/>
      <c r="DN610" s="50"/>
      <c r="DO610" s="50"/>
      <c r="DP610" s="50"/>
      <c r="DQ610" s="50"/>
      <c r="DR610" s="50"/>
      <c r="DS610" s="50"/>
      <c r="DT610" s="50"/>
      <c r="DU610" s="50"/>
      <c r="DV610" s="50"/>
      <c r="DW610" s="50"/>
      <c r="DX610" s="50"/>
      <c r="DY610" s="50"/>
      <c r="DZ610" s="50"/>
      <c r="EA610" s="50"/>
      <c r="EB610" s="50"/>
      <c r="EC610" s="50"/>
      <c r="ED610" s="50"/>
      <c r="EE610" s="50"/>
      <c r="EF610" s="50"/>
      <c r="EG610" s="50"/>
      <c r="EH610" s="50"/>
      <c r="EI610" s="50"/>
      <c r="EJ610" s="50"/>
      <c r="EL610" s="50"/>
    </row>
    <row r="611" spans="3:142" x14ac:dyDescent="0.15">
      <c r="C611" s="44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50"/>
      <c r="BQ611" s="50"/>
      <c r="BR611" s="50"/>
      <c r="BS611" s="50"/>
      <c r="BT611" s="50"/>
      <c r="BU611" s="50"/>
      <c r="BV611" s="50"/>
      <c r="BW611" s="50"/>
      <c r="BX611" s="50"/>
      <c r="BY611" s="50"/>
      <c r="BZ611" s="50"/>
      <c r="CA611" s="50"/>
      <c r="CB611" s="50"/>
      <c r="CC611" s="50"/>
      <c r="CD611" s="50"/>
      <c r="CE611" s="50"/>
      <c r="CF611" s="50"/>
      <c r="CG611" s="50"/>
      <c r="CH611" s="50"/>
      <c r="CI611" s="50"/>
      <c r="CJ611" s="50"/>
      <c r="CK611" s="50"/>
      <c r="CL611" s="50"/>
      <c r="CM611" s="50"/>
      <c r="CN611" s="50"/>
      <c r="CO611" s="50"/>
      <c r="CP611" s="50"/>
      <c r="CQ611" s="50"/>
      <c r="CR611" s="50"/>
      <c r="CS611" s="50"/>
      <c r="CT611" s="50"/>
      <c r="CU611" s="50"/>
      <c r="CV611" s="50"/>
      <c r="CW611" s="50"/>
      <c r="CX611" s="50"/>
      <c r="CY611" s="50"/>
      <c r="CZ611" s="50"/>
      <c r="DA611" s="50"/>
      <c r="DB611" s="50"/>
      <c r="DC611" s="50"/>
      <c r="DD611" s="50"/>
      <c r="DE611" s="50"/>
      <c r="DF611" s="50"/>
      <c r="DG611" s="50"/>
      <c r="DH611" s="50"/>
      <c r="DI611" s="50"/>
      <c r="DJ611" s="50"/>
      <c r="DK611" s="50"/>
      <c r="DL611" s="50"/>
      <c r="DM611" s="50"/>
      <c r="DN611" s="50"/>
      <c r="DO611" s="50"/>
      <c r="DP611" s="50"/>
      <c r="DQ611" s="50"/>
      <c r="DR611" s="50"/>
      <c r="DS611" s="50"/>
      <c r="DT611" s="50"/>
      <c r="DU611" s="50"/>
      <c r="DV611" s="50"/>
      <c r="DW611" s="50"/>
      <c r="DX611" s="50"/>
      <c r="DY611" s="50"/>
      <c r="DZ611" s="50"/>
      <c r="EA611" s="50"/>
      <c r="EB611" s="50"/>
      <c r="EC611" s="50"/>
      <c r="ED611" s="50"/>
      <c r="EE611" s="50"/>
      <c r="EF611" s="50"/>
      <c r="EG611" s="50"/>
      <c r="EH611" s="50"/>
      <c r="EI611" s="50"/>
      <c r="EJ611" s="50"/>
      <c r="EL611" s="50"/>
    </row>
    <row r="612" spans="3:142" x14ac:dyDescent="0.15">
      <c r="C612" s="44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50"/>
      <c r="BN612" s="50"/>
      <c r="BO612" s="50"/>
      <c r="BP612" s="50"/>
      <c r="BQ612" s="50"/>
      <c r="BR612" s="50"/>
      <c r="BS612" s="50"/>
      <c r="BT612" s="50"/>
      <c r="BU612" s="50"/>
      <c r="BV612" s="50"/>
      <c r="BW612" s="50"/>
      <c r="BX612" s="50"/>
      <c r="BY612" s="50"/>
      <c r="BZ612" s="50"/>
      <c r="CA612" s="50"/>
      <c r="CB612" s="50"/>
      <c r="CC612" s="50"/>
      <c r="CD612" s="50"/>
      <c r="CE612" s="50"/>
      <c r="CF612" s="50"/>
      <c r="CG612" s="50"/>
      <c r="CH612" s="50"/>
      <c r="CI612" s="50"/>
      <c r="CJ612" s="50"/>
      <c r="CK612" s="50"/>
      <c r="CL612" s="50"/>
      <c r="CM612" s="50"/>
      <c r="CN612" s="50"/>
      <c r="CO612" s="50"/>
      <c r="CP612" s="50"/>
      <c r="CQ612" s="50"/>
      <c r="CR612" s="50"/>
      <c r="CS612" s="50"/>
      <c r="CT612" s="50"/>
      <c r="CU612" s="50"/>
      <c r="CV612" s="50"/>
      <c r="CW612" s="50"/>
      <c r="CX612" s="50"/>
      <c r="CY612" s="50"/>
      <c r="CZ612" s="50"/>
      <c r="DA612" s="50"/>
      <c r="DB612" s="50"/>
      <c r="DC612" s="50"/>
      <c r="DD612" s="50"/>
      <c r="DE612" s="50"/>
      <c r="DF612" s="50"/>
      <c r="DG612" s="50"/>
      <c r="DH612" s="50"/>
      <c r="DI612" s="50"/>
      <c r="DJ612" s="50"/>
      <c r="DK612" s="50"/>
      <c r="DL612" s="50"/>
      <c r="DM612" s="50"/>
      <c r="DN612" s="50"/>
      <c r="DO612" s="50"/>
      <c r="DP612" s="50"/>
      <c r="DQ612" s="50"/>
      <c r="DR612" s="50"/>
      <c r="DS612" s="50"/>
      <c r="DT612" s="50"/>
      <c r="DU612" s="50"/>
      <c r="DV612" s="50"/>
      <c r="DW612" s="50"/>
      <c r="DX612" s="50"/>
      <c r="DY612" s="50"/>
      <c r="DZ612" s="50"/>
      <c r="EA612" s="50"/>
      <c r="EB612" s="50"/>
      <c r="EC612" s="50"/>
      <c r="ED612" s="50"/>
      <c r="EE612" s="50"/>
      <c r="EF612" s="50"/>
      <c r="EG612" s="50"/>
      <c r="EH612" s="50"/>
      <c r="EI612" s="50"/>
      <c r="EJ612" s="50"/>
      <c r="EL612" s="50"/>
    </row>
    <row r="613" spans="3:142" x14ac:dyDescent="0.15">
      <c r="C613" s="44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50"/>
      <c r="BN613" s="50"/>
      <c r="BO613" s="50"/>
      <c r="BP613" s="50"/>
      <c r="BQ613" s="50"/>
      <c r="BR613" s="50"/>
      <c r="BS613" s="50"/>
      <c r="BT613" s="50"/>
      <c r="BU613" s="50"/>
      <c r="BV613" s="50"/>
      <c r="BW613" s="50"/>
      <c r="BX613" s="50"/>
      <c r="BY613" s="50"/>
      <c r="BZ613" s="50"/>
      <c r="CA613" s="50"/>
      <c r="CB613" s="50"/>
      <c r="CC613" s="50"/>
      <c r="CD613" s="50"/>
      <c r="CE613" s="50"/>
      <c r="CF613" s="50"/>
      <c r="CG613" s="50"/>
      <c r="CH613" s="50"/>
      <c r="CI613" s="50"/>
      <c r="CJ613" s="50"/>
      <c r="CK613" s="50"/>
      <c r="CL613" s="50"/>
      <c r="CM613" s="50"/>
      <c r="CN613" s="50"/>
      <c r="CO613" s="50"/>
      <c r="CP613" s="50"/>
      <c r="CQ613" s="50"/>
      <c r="CR613" s="50"/>
      <c r="CS613" s="50"/>
      <c r="CT613" s="50"/>
      <c r="CU613" s="50"/>
      <c r="CV613" s="50"/>
      <c r="CW613" s="50"/>
      <c r="CX613" s="50"/>
      <c r="CY613" s="50"/>
      <c r="CZ613" s="50"/>
      <c r="DA613" s="50"/>
      <c r="DB613" s="50"/>
      <c r="DC613" s="50"/>
      <c r="DD613" s="50"/>
      <c r="DE613" s="50"/>
      <c r="DF613" s="50"/>
      <c r="DG613" s="50"/>
      <c r="DH613" s="50"/>
      <c r="DI613" s="50"/>
      <c r="DJ613" s="50"/>
      <c r="DK613" s="50"/>
      <c r="DL613" s="50"/>
      <c r="DM613" s="50"/>
      <c r="DN613" s="50"/>
      <c r="DO613" s="50"/>
      <c r="DP613" s="50"/>
      <c r="DQ613" s="50"/>
      <c r="DR613" s="50"/>
      <c r="DS613" s="50"/>
      <c r="DT613" s="50"/>
      <c r="DU613" s="50"/>
      <c r="DV613" s="50"/>
      <c r="DW613" s="50"/>
      <c r="DX613" s="50"/>
      <c r="DY613" s="50"/>
      <c r="DZ613" s="50"/>
      <c r="EA613" s="50"/>
      <c r="EB613" s="50"/>
      <c r="EC613" s="50"/>
      <c r="ED613" s="50"/>
      <c r="EE613" s="50"/>
      <c r="EF613" s="50"/>
      <c r="EG613" s="50"/>
      <c r="EH613" s="50"/>
      <c r="EI613" s="50"/>
      <c r="EJ613" s="50"/>
      <c r="EL613" s="50"/>
    </row>
    <row r="614" spans="3:142" x14ac:dyDescent="0.15">
      <c r="C614" s="44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  <c r="BP614" s="50"/>
      <c r="BQ614" s="50"/>
      <c r="BR614" s="50"/>
      <c r="BS614" s="50"/>
      <c r="BT614" s="50"/>
      <c r="BU614" s="50"/>
      <c r="BV614" s="50"/>
      <c r="BW614" s="50"/>
      <c r="BX614" s="50"/>
      <c r="BY614" s="50"/>
      <c r="BZ614" s="50"/>
      <c r="CA614" s="50"/>
      <c r="CB614" s="50"/>
      <c r="CC614" s="50"/>
      <c r="CD614" s="50"/>
      <c r="CE614" s="50"/>
      <c r="CF614" s="50"/>
      <c r="CG614" s="50"/>
      <c r="CH614" s="50"/>
      <c r="CI614" s="50"/>
      <c r="CJ614" s="50"/>
      <c r="CK614" s="50"/>
      <c r="CL614" s="50"/>
      <c r="CM614" s="50"/>
      <c r="CN614" s="50"/>
      <c r="CO614" s="50"/>
      <c r="CP614" s="50"/>
      <c r="CQ614" s="50"/>
      <c r="CR614" s="50"/>
      <c r="CS614" s="50"/>
      <c r="CT614" s="50"/>
      <c r="CU614" s="50"/>
      <c r="CV614" s="50"/>
      <c r="CW614" s="50"/>
      <c r="CX614" s="50"/>
      <c r="CY614" s="50"/>
      <c r="CZ614" s="50"/>
      <c r="DA614" s="50"/>
      <c r="DB614" s="50"/>
      <c r="DC614" s="50"/>
      <c r="DD614" s="50"/>
      <c r="DE614" s="50"/>
      <c r="DF614" s="50"/>
      <c r="DG614" s="50"/>
      <c r="DH614" s="50"/>
      <c r="DI614" s="50"/>
      <c r="DJ614" s="50"/>
      <c r="DK614" s="50"/>
      <c r="DL614" s="50"/>
      <c r="DM614" s="50"/>
      <c r="DN614" s="50"/>
      <c r="DO614" s="50"/>
      <c r="DP614" s="50"/>
      <c r="DQ614" s="50"/>
      <c r="DR614" s="50"/>
      <c r="DS614" s="50"/>
      <c r="DT614" s="50"/>
      <c r="DU614" s="50"/>
      <c r="DV614" s="50"/>
      <c r="DW614" s="50"/>
      <c r="DX614" s="50"/>
      <c r="DY614" s="50"/>
      <c r="DZ614" s="50"/>
      <c r="EA614" s="50"/>
      <c r="EB614" s="50"/>
      <c r="EC614" s="50"/>
      <c r="ED614" s="50"/>
      <c r="EE614" s="50"/>
      <c r="EF614" s="50"/>
      <c r="EG614" s="50"/>
      <c r="EH614" s="50"/>
      <c r="EI614" s="50"/>
      <c r="EJ614" s="50"/>
      <c r="EL614" s="50"/>
    </row>
    <row r="615" spans="3:142" x14ac:dyDescent="0.15">
      <c r="C615" s="44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  <c r="BP615" s="50"/>
      <c r="BQ615" s="50"/>
      <c r="BR615" s="50"/>
      <c r="BS615" s="50"/>
      <c r="BT615" s="50"/>
      <c r="BU615" s="50"/>
      <c r="BV615" s="50"/>
      <c r="BW615" s="50"/>
      <c r="BX615" s="50"/>
      <c r="BY615" s="50"/>
      <c r="BZ615" s="50"/>
      <c r="CA615" s="50"/>
      <c r="CB615" s="50"/>
      <c r="CC615" s="50"/>
      <c r="CD615" s="50"/>
      <c r="CE615" s="50"/>
      <c r="CF615" s="50"/>
      <c r="CG615" s="50"/>
      <c r="CH615" s="50"/>
      <c r="CI615" s="50"/>
      <c r="CJ615" s="50"/>
      <c r="CK615" s="50"/>
      <c r="CL615" s="50"/>
      <c r="CM615" s="50"/>
      <c r="CN615" s="50"/>
      <c r="CO615" s="50"/>
      <c r="CP615" s="50"/>
      <c r="CQ615" s="50"/>
      <c r="CR615" s="50"/>
      <c r="CS615" s="50"/>
      <c r="CT615" s="50"/>
      <c r="CU615" s="50"/>
      <c r="CV615" s="50"/>
      <c r="CW615" s="50"/>
      <c r="CX615" s="50"/>
      <c r="CY615" s="50"/>
      <c r="CZ615" s="50"/>
      <c r="DA615" s="50"/>
      <c r="DB615" s="50"/>
      <c r="DC615" s="50"/>
      <c r="DD615" s="50"/>
      <c r="DE615" s="50"/>
      <c r="DF615" s="50"/>
      <c r="DG615" s="50"/>
      <c r="DH615" s="50"/>
      <c r="DI615" s="50"/>
      <c r="DJ615" s="50"/>
      <c r="DK615" s="50"/>
      <c r="DL615" s="50"/>
      <c r="DM615" s="50"/>
      <c r="DN615" s="50"/>
      <c r="DO615" s="50"/>
      <c r="DP615" s="50"/>
      <c r="DQ615" s="50"/>
      <c r="DR615" s="50"/>
      <c r="DS615" s="50"/>
      <c r="DT615" s="50"/>
      <c r="DU615" s="50"/>
      <c r="DV615" s="50"/>
      <c r="DW615" s="50"/>
      <c r="DX615" s="50"/>
      <c r="DY615" s="50"/>
      <c r="DZ615" s="50"/>
      <c r="EA615" s="50"/>
      <c r="EB615" s="50"/>
      <c r="EC615" s="50"/>
      <c r="ED615" s="50"/>
      <c r="EE615" s="50"/>
      <c r="EF615" s="50"/>
      <c r="EG615" s="50"/>
      <c r="EH615" s="50"/>
      <c r="EI615" s="50"/>
      <c r="EJ615" s="50"/>
      <c r="EL615" s="50"/>
    </row>
    <row r="616" spans="3:142" x14ac:dyDescent="0.15">
      <c r="C616" s="44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  <c r="BP616" s="50"/>
      <c r="BQ616" s="50"/>
      <c r="BR616" s="50"/>
      <c r="BS616" s="50"/>
      <c r="BT616" s="50"/>
      <c r="BU616" s="50"/>
      <c r="BV616" s="50"/>
      <c r="BW616" s="50"/>
      <c r="BX616" s="50"/>
      <c r="BY616" s="50"/>
      <c r="BZ616" s="50"/>
      <c r="CA616" s="50"/>
      <c r="CB616" s="50"/>
      <c r="CC616" s="50"/>
      <c r="CD616" s="50"/>
      <c r="CE616" s="50"/>
      <c r="CF616" s="50"/>
      <c r="CG616" s="50"/>
      <c r="CH616" s="50"/>
      <c r="CI616" s="50"/>
      <c r="CJ616" s="50"/>
      <c r="CK616" s="50"/>
      <c r="CL616" s="50"/>
      <c r="CM616" s="50"/>
      <c r="CN616" s="50"/>
      <c r="CO616" s="50"/>
      <c r="CP616" s="50"/>
      <c r="CQ616" s="50"/>
      <c r="CR616" s="50"/>
      <c r="CS616" s="50"/>
      <c r="CT616" s="50"/>
      <c r="CU616" s="50"/>
      <c r="CV616" s="50"/>
      <c r="CW616" s="50"/>
      <c r="CX616" s="50"/>
      <c r="CY616" s="50"/>
      <c r="CZ616" s="50"/>
      <c r="DA616" s="50"/>
      <c r="DB616" s="50"/>
      <c r="DC616" s="50"/>
      <c r="DD616" s="50"/>
      <c r="DE616" s="50"/>
      <c r="DF616" s="50"/>
      <c r="DG616" s="50"/>
      <c r="DH616" s="50"/>
      <c r="DI616" s="50"/>
      <c r="DJ616" s="50"/>
      <c r="DK616" s="50"/>
      <c r="DL616" s="50"/>
      <c r="DM616" s="50"/>
      <c r="DN616" s="50"/>
      <c r="DO616" s="50"/>
      <c r="DP616" s="50"/>
      <c r="DQ616" s="50"/>
      <c r="DR616" s="50"/>
      <c r="DS616" s="50"/>
      <c r="DT616" s="50"/>
      <c r="DU616" s="50"/>
      <c r="DV616" s="50"/>
      <c r="DW616" s="50"/>
      <c r="DX616" s="50"/>
      <c r="DY616" s="50"/>
      <c r="DZ616" s="50"/>
      <c r="EA616" s="50"/>
      <c r="EB616" s="50"/>
      <c r="EC616" s="50"/>
      <c r="ED616" s="50"/>
      <c r="EE616" s="50"/>
      <c r="EF616" s="50"/>
      <c r="EG616" s="50"/>
      <c r="EH616" s="50"/>
      <c r="EI616" s="50"/>
      <c r="EJ616" s="50"/>
      <c r="EL616" s="50"/>
    </row>
    <row r="617" spans="3:142" x14ac:dyDescent="0.15">
      <c r="C617" s="44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  <c r="BP617" s="50"/>
      <c r="BQ617" s="50"/>
      <c r="BR617" s="50"/>
      <c r="BS617" s="50"/>
      <c r="BT617" s="50"/>
      <c r="BU617" s="50"/>
      <c r="BV617" s="50"/>
      <c r="BW617" s="50"/>
      <c r="BX617" s="50"/>
      <c r="BY617" s="50"/>
      <c r="BZ617" s="50"/>
      <c r="CA617" s="50"/>
      <c r="CB617" s="50"/>
      <c r="CC617" s="50"/>
      <c r="CD617" s="50"/>
      <c r="CE617" s="50"/>
      <c r="CF617" s="50"/>
      <c r="CG617" s="50"/>
      <c r="CH617" s="50"/>
      <c r="CI617" s="50"/>
      <c r="CJ617" s="50"/>
      <c r="CK617" s="50"/>
      <c r="CL617" s="50"/>
      <c r="CM617" s="50"/>
      <c r="CN617" s="50"/>
      <c r="CO617" s="50"/>
      <c r="CP617" s="50"/>
      <c r="CQ617" s="50"/>
      <c r="CR617" s="50"/>
      <c r="CS617" s="50"/>
      <c r="CT617" s="50"/>
      <c r="CU617" s="50"/>
      <c r="CV617" s="50"/>
      <c r="CW617" s="50"/>
      <c r="CX617" s="50"/>
      <c r="CY617" s="50"/>
      <c r="CZ617" s="50"/>
      <c r="DA617" s="50"/>
      <c r="DB617" s="50"/>
      <c r="DC617" s="50"/>
      <c r="DD617" s="50"/>
      <c r="DE617" s="50"/>
      <c r="DF617" s="50"/>
      <c r="DG617" s="50"/>
      <c r="DH617" s="50"/>
      <c r="DI617" s="50"/>
      <c r="DJ617" s="50"/>
      <c r="DK617" s="50"/>
      <c r="DL617" s="50"/>
      <c r="DM617" s="50"/>
      <c r="DN617" s="50"/>
      <c r="DO617" s="50"/>
      <c r="DP617" s="50"/>
      <c r="DQ617" s="50"/>
      <c r="DR617" s="50"/>
      <c r="DS617" s="50"/>
      <c r="DT617" s="50"/>
      <c r="DU617" s="50"/>
      <c r="DV617" s="50"/>
      <c r="DW617" s="50"/>
      <c r="DX617" s="50"/>
      <c r="DY617" s="50"/>
      <c r="DZ617" s="50"/>
      <c r="EA617" s="50"/>
      <c r="EB617" s="50"/>
      <c r="EC617" s="50"/>
      <c r="ED617" s="50"/>
      <c r="EE617" s="50"/>
      <c r="EF617" s="50"/>
      <c r="EG617" s="50"/>
      <c r="EH617" s="50"/>
      <c r="EI617" s="50"/>
      <c r="EJ617" s="50"/>
      <c r="EL617" s="50"/>
    </row>
    <row r="618" spans="3:142" x14ac:dyDescent="0.15">
      <c r="C618" s="44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  <c r="BP618" s="50"/>
      <c r="BQ618" s="50"/>
      <c r="BR618" s="50"/>
      <c r="BS618" s="50"/>
      <c r="BT618" s="50"/>
      <c r="BU618" s="50"/>
      <c r="BV618" s="50"/>
      <c r="BW618" s="50"/>
      <c r="BX618" s="50"/>
      <c r="BY618" s="50"/>
      <c r="BZ618" s="50"/>
      <c r="CA618" s="50"/>
      <c r="CB618" s="50"/>
      <c r="CC618" s="50"/>
      <c r="CD618" s="50"/>
      <c r="CE618" s="50"/>
      <c r="CF618" s="50"/>
      <c r="CG618" s="50"/>
      <c r="CH618" s="50"/>
      <c r="CI618" s="50"/>
      <c r="CJ618" s="50"/>
      <c r="CK618" s="50"/>
      <c r="CL618" s="50"/>
      <c r="CM618" s="50"/>
      <c r="CN618" s="50"/>
      <c r="CO618" s="50"/>
      <c r="CP618" s="50"/>
      <c r="CQ618" s="50"/>
      <c r="CR618" s="50"/>
      <c r="CS618" s="50"/>
      <c r="CT618" s="50"/>
      <c r="CU618" s="50"/>
      <c r="CV618" s="50"/>
      <c r="CW618" s="50"/>
      <c r="CX618" s="50"/>
      <c r="CY618" s="50"/>
      <c r="CZ618" s="50"/>
      <c r="DA618" s="50"/>
      <c r="DB618" s="50"/>
      <c r="DC618" s="50"/>
      <c r="DD618" s="50"/>
      <c r="DE618" s="50"/>
      <c r="DF618" s="50"/>
      <c r="DG618" s="50"/>
      <c r="DH618" s="50"/>
      <c r="DI618" s="50"/>
      <c r="DJ618" s="50"/>
      <c r="DK618" s="50"/>
      <c r="DL618" s="50"/>
      <c r="DM618" s="50"/>
      <c r="DN618" s="50"/>
      <c r="DO618" s="50"/>
      <c r="DP618" s="50"/>
      <c r="DQ618" s="50"/>
      <c r="DR618" s="50"/>
      <c r="DS618" s="50"/>
      <c r="DT618" s="50"/>
      <c r="DU618" s="50"/>
      <c r="DV618" s="50"/>
      <c r="DW618" s="50"/>
      <c r="DX618" s="50"/>
      <c r="DY618" s="50"/>
      <c r="DZ618" s="50"/>
      <c r="EA618" s="50"/>
      <c r="EB618" s="50"/>
      <c r="EC618" s="50"/>
      <c r="ED618" s="50"/>
      <c r="EE618" s="50"/>
      <c r="EF618" s="50"/>
      <c r="EG618" s="50"/>
      <c r="EH618" s="50"/>
      <c r="EI618" s="50"/>
      <c r="EJ618" s="50"/>
      <c r="EL618" s="50"/>
    </row>
    <row r="619" spans="3:142" x14ac:dyDescent="0.15">
      <c r="C619" s="44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  <c r="BP619" s="50"/>
      <c r="BQ619" s="50"/>
      <c r="BR619" s="50"/>
      <c r="BS619" s="50"/>
      <c r="BT619" s="50"/>
      <c r="BU619" s="50"/>
      <c r="BV619" s="50"/>
      <c r="BW619" s="50"/>
      <c r="BX619" s="50"/>
      <c r="BY619" s="50"/>
      <c r="BZ619" s="50"/>
      <c r="CA619" s="50"/>
      <c r="CB619" s="50"/>
      <c r="CC619" s="50"/>
      <c r="CD619" s="50"/>
      <c r="CE619" s="50"/>
      <c r="CF619" s="50"/>
      <c r="CG619" s="50"/>
      <c r="CH619" s="50"/>
      <c r="CI619" s="50"/>
      <c r="CJ619" s="50"/>
      <c r="CK619" s="50"/>
      <c r="CL619" s="50"/>
      <c r="CM619" s="50"/>
      <c r="CN619" s="50"/>
      <c r="CO619" s="50"/>
      <c r="CP619" s="50"/>
      <c r="CQ619" s="50"/>
      <c r="CR619" s="50"/>
      <c r="CS619" s="50"/>
      <c r="CT619" s="50"/>
      <c r="CU619" s="50"/>
      <c r="CV619" s="50"/>
      <c r="CW619" s="50"/>
      <c r="CX619" s="50"/>
      <c r="CY619" s="50"/>
      <c r="CZ619" s="50"/>
      <c r="DA619" s="50"/>
      <c r="DB619" s="50"/>
      <c r="DC619" s="50"/>
      <c r="DD619" s="50"/>
      <c r="DE619" s="50"/>
      <c r="DF619" s="50"/>
      <c r="DG619" s="50"/>
      <c r="DH619" s="50"/>
      <c r="DI619" s="50"/>
      <c r="DJ619" s="50"/>
      <c r="DK619" s="50"/>
      <c r="DL619" s="50"/>
      <c r="DM619" s="50"/>
      <c r="DN619" s="50"/>
      <c r="DO619" s="50"/>
      <c r="DP619" s="50"/>
      <c r="DQ619" s="50"/>
      <c r="DR619" s="50"/>
      <c r="DS619" s="50"/>
      <c r="DT619" s="50"/>
      <c r="DU619" s="50"/>
      <c r="DV619" s="50"/>
      <c r="DW619" s="50"/>
      <c r="DX619" s="50"/>
      <c r="DY619" s="50"/>
      <c r="DZ619" s="50"/>
      <c r="EA619" s="50"/>
      <c r="EB619" s="50"/>
      <c r="EC619" s="50"/>
      <c r="ED619" s="50"/>
      <c r="EE619" s="50"/>
      <c r="EF619" s="50"/>
      <c r="EG619" s="50"/>
      <c r="EH619" s="50"/>
      <c r="EI619" s="50"/>
      <c r="EJ619" s="50"/>
      <c r="EL619" s="50"/>
    </row>
    <row r="620" spans="3:142" x14ac:dyDescent="0.15">
      <c r="C620" s="44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50"/>
      <c r="BQ620" s="50"/>
      <c r="BR620" s="50"/>
      <c r="BS620" s="50"/>
      <c r="BT620" s="50"/>
      <c r="BU620" s="50"/>
      <c r="BV620" s="50"/>
      <c r="BW620" s="50"/>
      <c r="BX620" s="50"/>
      <c r="BY620" s="50"/>
      <c r="BZ620" s="50"/>
      <c r="CA620" s="50"/>
      <c r="CB620" s="50"/>
      <c r="CC620" s="50"/>
      <c r="CD620" s="50"/>
      <c r="CE620" s="50"/>
      <c r="CF620" s="50"/>
      <c r="CG620" s="50"/>
      <c r="CH620" s="50"/>
      <c r="CI620" s="50"/>
      <c r="CJ620" s="50"/>
      <c r="CK620" s="50"/>
      <c r="CL620" s="50"/>
      <c r="CM620" s="50"/>
      <c r="CN620" s="50"/>
      <c r="CO620" s="50"/>
      <c r="CP620" s="50"/>
      <c r="CQ620" s="50"/>
      <c r="CR620" s="50"/>
      <c r="CS620" s="50"/>
      <c r="CT620" s="50"/>
      <c r="CU620" s="50"/>
      <c r="CV620" s="50"/>
      <c r="CW620" s="50"/>
      <c r="CX620" s="50"/>
      <c r="CY620" s="50"/>
      <c r="CZ620" s="50"/>
      <c r="DA620" s="50"/>
      <c r="DB620" s="50"/>
      <c r="DC620" s="50"/>
      <c r="DD620" s="50"/>
      <c r="DE620" s="50"/>
      <c r="DF620" s="50"/>
      <c r="DG620" s="50"/>
      <c r="DH620" s="50"/>
      <c r="DI620" s="50"/>
      <c r="DJ620" s="50"/>
      <c r="DK620" s="50"/>
      <c r="DL620" s="50"/>
      <c r="DM620" s="50"/>
      <c r="DN620" s="50"/>
      <c r="DO620" s="50"/>
      <c r="DP620" s="50"/>
      <c r="DQ620" s="50"/>
      <c r="DR620" s="50"/>
      <c r="DS620" s="50"/>
      <c r="DT620" s="50"/>
      <c r="DU620" s="50"/>
      <c r="DV620" s="50"/>
      <c r="DW620" s="50"/>
      <c r="DX620" s="50"/>
      <c r="DY620" s="50"/>
      <c r="DZ620" s="50"/>
      <c r="EA620" s="50"/>
      <c r="EB620" s="50"/>
      <c r="EC620" s="50"/>
      <c r="ED620" s="50"/>
      <c r="EE620" s="50"/>
      <c r="EF620" s="50"/>
      <c r="EG620" s="50"/>
      <c r="EH620" s="50"/>
      <c r="EI620" s="50"/>
      <c r="EJ620" s="50"/>
      <c r="EL620" s="50"/>
    </row>
    <row r="621" spans="3:142" x14ac:dyDescent="0.15">
      <c r="C621" s="44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  <c r="BP621" s="50"/>
      <c r="BQ621" s="50"/>
      <c r="BR621" s="50"/>
      <c r="BS621" s="50"/>
      <c r="BT621" s="50"/>
      <c r="BU621" s="50"/>
      <c r="BV621" s="50"/>
      <c r="BW621" s="50"/>
      <c r="BX621" s="50"/>
      <c r="BY621" s="50"/>
      <c r="BZ621" s="50"/>
      <c r="CA621" s="50"/>
      <c r="CB621" s="50"/>
      <c r="CC621" s="50"/>
      <c r="CD621" s="50"/>
      <c r="CE621" s="50"/>
      <c r="CF621" s="50"/>
      <c r="CG621" s="50"/>
      <c r="CH621" s="50"/>
      <c r="CI621" s="50"/>
      <c r="CJ621" s="50"/>
      <c r="CK621" s="50"/>
      <c r="CL621" s="50"/>
      <c r="CM621" s="50"/>
      <c r="CN621" s="50"/>
      <c r="CO621" s="50"/>
      <c r="CP621" s="50"/>
      <c r="CQ621" s="50"/>
      <c r="CR621" s="50"/>
      <c r="CS621" s="50"/>
      <c r="CT621" s="50"/>
      <c r="CU621" s="50"/>
      <c r="CV621" s="50"/>
      <c r="CW621" s="50"/>
      <c r="CX621" s="50"/>
      <c r="CY621" s="50"/>
      <c r="CZ621" s="50"/>
      <c r="DA621" s="50"/>
      <c r="DB621" s="50"/>
      <c r="DC621" s="50"/>
      <c r="DD621" s="50"/>
      <c r="DE621" s="50"/>
      <c r="DF621" s="50"/>
      <c r="DG621" s="50"/>
      <c r="DH621" s="50"/>
      <c r="DI621" s="50"/>
      <c r="DJ621" s="50"/>
      <c r="DK621" s="50"/>
      <c r="DL621" s="50"/>
      <c r="DM621" s="50"/>
      <c r="DN621" s="50"/>
      <c r="DO621" s="50"/>
      <c r="DP621" s="50"/>
      <c r="DQ621" s="50"/>
      <c r="DR621" s="50"/>
      <c r="DS621" s="50"/>
      <c r="DT621" s="50"/>
      <c r="DU621" s="50"/>
      <c r="DV621" s="50"/>
      <c r="DW621" s="50"/>
      <c r="DX621" s="50"/>
      <c r="DY621" s="50"/>
      <c r="DZ621" s="50"/>
      <c r="EA621" s="50"/>
      <c r="EB621" s="50"/>
      <c r="EC621" s="50"/>
      <c r="ED621" s="50"/>
      <c r="EE621" s="50"/>
      <c r="EF621" s="50"/>
      <c r="EG621" s="50"/>
      <c r="EH621" s="50"/>
      <c r="EI621" s="50"/>
      <c r="EJ621" s="50"/>
      <c r="EL621" s="50"/>
    </row>
    <row r="622" spans="3:142" x14ac:dyDescent="0.15">
      <c r="C622" s="44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  <c r="BP622" s="50"/>
      <c r="BQ622" s="50"/>
      <c r="BR622" s="50"/>
      <c r="BS622" s="50"/>
      <c r="BT622" s="50"/>
      <c r="BU622" s="50"/>
      <c r="BV622" s="50"/>
      <c r="BW622" s="50"/>
      <c r="BX622" s="50"/>
      <c r="BY622" s="50"/>
      <c r="BZ622" s="50"/>
      <c r="CA622" s="50"/>
      <c r="CB622" s="50"/>
      <c r="CC622" s="50"/>
      <c r="CD622" s="50"/>
      <c r="CE622" s="50"/>
      <c r="CF622" s="50"/>
      <c r="CG622" s="50"/>
      <c r="CH622" s="50"/>
      <c r="CI622" s="50"/>
      <c r="CJ622" s="50"/>
      <c r="CK622" s="50"/>
      <c r="CL622" s="50"/>
      <c r="CM622" s="50"/>
      <c r="CN622" s="50"/>
      <c r="CO622" s="50"/>
      <c r="CP622" s="50"/>
      <c r="CQ622" s="50"/>
      <c r="CR622" s="50"/>
      <c r="CS622" s="50"/>
      <c r="CT622" s="50"/>
      <c r="CU622" s="50"/>
      <c r="CV622" s="50"/>
      <c r="CW622" s="50"/>
      <c r="CX622" s="50"/>
      <c r="CY622" s="50"/>
      <c r="CZ622" s="50"/>
      <c r="DA622" s="50"/>
      <c r="DB622" s="50"/>
      <c r="DC622" s="50"/>
      <c r="DD622" s="50"/>
      <c r="DE622" s="50"/>
      <c r="DF622" s="50"/>
      <c r="DG622" s="50"/>
      <c r="DH622" s="50"/>
      <c r="DI622" s="50"/>
      <c r="DJ622" s="50"/>
      <c r="DK622" s="50"/>
      <c r="DL622" s="50"/>
      <c r="DM622" s="50"/>
      <c r="DN622" s="50"/>
      <c r="DO622" s="50"/>
      <c r="DP622" s="50"/>
      <c r="DQ622" s="50"/>
      <c r="DR622" s="50"/>
      <c r="DS622" s="50"/>
      <c r="DT622" s="50"/>
      <c r="DU622" s="50"/>
      <c r="DV622" s="50"/>
      <c r="DW622" s="50"/>
      <c r="DX622" s="50"/>
      <c r="DY622" s="50"/>
      <c r="DZ622" s="50"/>
      <c r="EA622" s="50"/>
      <c r="EB622" s="50"/>
      <c r="EC622" s="50"/>
      <c r="ED622" s="50"/>
      <c r="EE622" s="50"/>
      <c r="EF622" s="50"/>
      <c r="EG622" s="50"/>
      <c r="EH622" s="50"/>
      <c r="EI622" s="50"/>
      <c r="EJ622" s="50"/>
      <c r="EL622" s="50"/>
    </row>
    <row r="623" spans="3:142" x14ac:dyDescent="0.15">
      <c r="C623" s="44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  <c r="BP623" s="50"/>
      <c r="BQ623" s="50"/>
      <c r="BR623" s="50"/>
      <c r="BS623" s="50"/>
      <c r="BT623" s="50"/>
      <c r="BU623" s="50"/>
      <c r="BV623" s="50"/>
      <c r="BW623" s="50"/>
      <c r="BX623" s="50"/>
      <c r="BY623" s="50"/>
      <c r="BZ623" s="50"/>
      <c r="CA623" s="50"/>
      <c r="CB623" s="50"/>
      <c r="CC623" s="50"/>
      <c r="CD623" s="50"/>
      <c r="CE623" s="50"/>
      <c r="CF623" s="50"/>
      <c r="CG623" s="50"/>
      <c r="CH623" s="50"/>
      <c r="CI623" s="50"/>
      <c r="CJ623" s="50"/>
      <c r="CK623" s="50"/>
      <c r="CL623" s="50"/>
      <c r="CM623" s="50"/>
      <c r="CN623" s="50"/>
      <c r="CO623" s="50"/>
      <c r="CP623" s="50"/>
      <c r="CQ623" s="50"/>
      <c r="CR623" s="50"/>
      <c r="CS623" s="50"/>
      <c r="CT623" s="50"/>
      <c r="CU623" s="50"/>
      <c r="CV623" s="50"/>
      <c r="CW623" s="50"/>
      <c r="CX623" s="50"/>
      <c r="CY623" s="50"/>
      <c r="CZ623" s="50"/>
      <c r="DA623" s="50"/>
      <c r="DB623" s="50"/>
      <c r="DC623" s="50"/>
      <c r="DD623" s="50"/>
      <c r="DE623" s="50"/>
      <c r="DF623" s="50"/>
      <c r="DG623" s="50"/>
      <c r="DH623" s="50"/>
      <c r="DI623" s="50"/>
      <c r="DJ623" s="50"/>
      <c r="DK623" s="50"/>
      <c r="DL623" s="50"/>
      <c r="DM623" s="50"/>
      <c r="DN623" s="50"/>
      <c r="DO623" s="50"/>
      <c r="DP623" s="50"/>
      <c r="DQ623" s="50"/>
      <c r="DR623" s="50"/>
      <c r="DS623" s="50"/>
      <c r="DT623" s="50"/>
      <c r="DU623" s="50"/>
      <c r="DV623" s="50"/>
      <c r="DW623" s="50"/>
      <c r="DX623" s="50"/>
      <c r="DY623" s="50"/>
      <c r="DZ623" s="50"/>
      <c r="EA623" s="50"/>
      <c r="EB623" s="50"/>
      <c r="EC623" s="50"/>
      <c r="ED623" s="50"/>
      <c r="EE623" s="50"/>
      <c r="EF623" s="50"/>
      <c r="EG623" s="50"/>
      <c r="EH623" s="50"/>
      <c r="EI623" s="50"/>
      <c r="EJ623" s="50"/>
      <c r="EL623" s="50"/>
    </row>
    <row r="624" spans="3:142" x14ac:dyDescent="0.15">
      <c r="C624" s="44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  <c r="BM624" s="50"/>
      <c r="BN624" s="50"/>
      <c r="BO624" s="50"/>
      <c r="BP624" s="50"/>
      <c r="BQ624" s="50"/>
      <c r="BR624" s="50"/>
      <c r="BS624" s="50"/>
      <c r="BT624" s="50"/>
      <c r="BU624" s="50"/>
      <c r="BV624" s="50"/>
      <c r="BW624" s="50"/>
      <c r="BX624" s="50"/>
      <c r="BY624" s="50"/>
      <c r="BZ624" s="50"/>
      <c r="CA624" s="50"/>
      <c r="CB624" s="50"/>
      <c r="CC624" s="50"/>
      <c r="CD624" s="50"/>
      <c r="CE624" s="50"/>
      <c r="CF624" s="50"/>
      <c r="CG624" s="50"/>
      <c r="CH624" s="50"/>
      <c r="CI624" s="50"/>
      <c r="CJ624" s="50"/>
      <c r="CK624" s="50"/>
      <c r="CL624" s="50"/>
      <c r="CM624" s="50"/>
      <c r="CN624" s="50"/>
      <c r="CO624" s="50"/>
      <c r="CP624" s="50"/>
      <c r="CQ624" s="50"/>
      <c r="CR624" s="50"/>
      <c r="CS624" s="50"/>
      <c r="CT624" s="50"/>
      <c r="CU624" s="50"/>
      <c r="CV624" s="50"/>
      <c r="CW624" s="50"/>
      <c r="CX624" s="50"/>
      <c r="CY624" s="50"/>
      <c r="CZ624" s="50"/>
      <c r="DA624" s="50"/>
      <c r="DB624" s="50"/>
      <c r="DC624" s="50"/>
      <c r="DD624" s="50"/>
      <c r="DE624" s="50"/>
      <c r="DF624" s="50"/>
      <c r="DG624" s="50"/>
      <c r="DH624" s="50"/>
      <c r="DI624" s="50"/>
      <c r="DJ624" s="50"/>
      <c r="DK624" s="50"/>
      <c r="DL624" s="50"/>
      <c r="DM624" s="50"/>
      <c r="DN624" s="50"/>
      <c r="DO624" s="50"/>
      <c r="DP624" s="50"/>
      <c r="DQ624" s="50"/>
      <c r="DR624" s="50"/>
      <c r="DS624" s="50"/>
      <c r="DT624" s="50"/>
      <c r="DU624" s="50"/>
      <c r="DV624" s="50"/>
      <c r="DW624" s="50"/>
      <c r="DX624" s="50"/>
      <c r="DY624" s="50"/>
      <c r="DZ624" s="50"/>
      <c r="EA624" s="50"/>
      <c r="EB624" s="50"/>
      <c r="EC624" s="50"/>
      <c r="ED624" s="50"/>
      <c r="EE624" s="50"/>
      <c r="EF624" s="50"/>
      <c r="EG624" s="50"/>
      <c r="EH624" s="50"/>
      <c r="EI624" s="50"/>
      <c r="EJ624" s="50"/>
      <c r="EL624" s="50"/>
    </row>
    <row r="625" spans="3:142" x14ac:dyDescent="0.15">
      <c r="C625" s="44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50"/>
      <c r="BN625" s="50"/>
      <c r="BO625" s="50"/>
      <c r="BP625" s="50"/>
      <c r="BQ625" s="50"/>
      <c r="BR625" s="50"/>
      <c r="BS625" s="50"/>
      <c r="BT625" s="50"/>
      <c r="BU625" s="50"/>
      <c r="BV625" s="50"/>
      <c r="BW625" s="50"/>
      <c r="BX625" s="50"/>
      <c r="BY625" s="50"/>
      <c r="BZ625" s="50"/>
      <c r="CA625" s="50"/>
      <c r="CB625" s="50"/>
      <c r="CC625" s="50"/>
      <c r="CD625" s="50"/>
      <c r="CE625" s="50"/>
      <c r="CF625" s="50"/>
      <c r="CG625" s="50"/>
      <c r="CH625" s="50"/>
      <c r="CI625" s="50"/>
      <c r="CJ625" s="50"/>
      <c r="CK625" s="50"/>
      <c r="CL625" s="50"/>
      <c r="CM625" s="50"/>
      <c r="CN625" s="50"/>
      <c r="CO625" s="50"/>
      <c r="CP625" s="50"/>
      <c r="CQ625" s="50"/>
      <c r="CR625" s="50"/>
      <c r="CS625" s="50"/>
      <c r="CT625" s="50"/>
      <c r="CU625" s="50"/>
      <c r="CV625" s="50"/>
      <c r="CW625" s="50"/>
      <c r="CX625" s="50"/>
      <c r="CY625" s="50"/>
      <c r="CZ625" s="50"/>
      <c r="DA625" s="50"/>
      <c r="DB625" s="50"/>
      <c r="DC625" s="50"/>
      <c r="DD625" s="50"/>
      <c r="DE625" s="50"/>
      <c r="DF625" s="50"/>
      <c r="DG625" s="50"/>
      <c r="DH625" s="50"/>
      <c r="DI625" s="50"/>
      <c r="DJ625" s="50"/>
      <c r="DK625" s="50"/>
      <c r="DL625" s="50"/>
      <c r="DM625" s="50"/>
      <c r="DN625" s="50"/>
      <c r="DO625" s="50"/>
      <c r="DP625" s="50"/>
      <c r="DQ625" s="50"/>
      <c r="DR625" s="50"/>
      <c r="DS625" s="50"/>
      <c r="DT625" s="50"/>
      <c r="DU625" s="50"/>
      <c r="DV625" s="50"/>
      <c r="DW625" s="50"/>
      <c r="DX625" s="50"/>
      <c r="DY625" s="50"/>
      <c r="DZ625" s="50"/>
      <c r="EA625" s="50"/>
      <c r="EB625" s="50"/>
      <c r="EC625" s="50"/>
      <c r="ED625" s="50"/>
      <c r="EE625" s="50"/>
      <c r="EF625" s="50"/>
      <c r="EG625" s="50"/>
      <c r="EH625" s="50"/>
      <c r="EI625" s="50"/>
      <c r="EJ625" s="50"/>
      <c r="EL625" s="50"/>
    </row>
    <row r="626" spans="3:142" x14ac:dyDescent="0.15">
      <c r="C626" s="44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  <c r="BP626" s="50"/>
      <c r="BQ626" s="50"/>
      <c r="BR626" s="50"/>
      <c r="BS626" s="50"/>
      <c r="BT626" s="50"/>
      <c r="BU626" s="50"/>
      <c r="BV626" s="50"/>
      <c r="BW626" s="50"/>
      <c r="BX626" s="50"/>
      <c r="BY626" s="50"/>
      <c r="BZ626" s="50"/>
      <c r="CA626" s="50"/>
      <c r="CB626" s="50"/>
      <c r="CC626" s="50"/>
      <c r="CD626" s="50"/>
      <c r="CE626" s="50"/>
      <c r="CF626" s="50"/>
      <c r="CG626" s="50"/>
      <c r="CH626" s="50"/>
      <c r="CI626" s="50"/>
      <c r="CJ626" s="50"/>
      <c r="CK626" s="50"/>
      <c r="CL626" s="50"/>
      <c r="CM626" s="50"/>
      <c r="CN626" s="50"/>
      <c r="CO626" s="50"/>
      <c r="CP626" s="50"/>
      <c r="CQ626" s="50"/>
      <c r="CR626" s="50"/>
      <c r="CS626" s="50"/>
      <c r="CT626" s="50"/>
      <c r="CU626" s="50"/>
      <c r="CV626" s="50"/>
      <c r="CW626" s="50"/>
      <c r="CX626" s="50"/>
      <c r="CY626" s="50"/>
      <c r="CZ626" s="50"/>
      <c r="DA626" s="50"/>
      <c r="DB626" s="50"/>
      <c r="DC626" s="50"/>
      <c r="DD626" s="50"/>
      <c r="DE626" s="50"/>
      <c r="DF626" s="50"/>
      <c r="DG626" s="50"/>
      <c r="DH626" s="50"/>
      <c r="DI626" s="50"/>
      <c r="DJ626" s="50"/>
      <c r="DK626" s="50"/>
      <c r="DL626" s="50"/>
      <c r="DM626" s="50"/>
      <c r="DN626" s="50"/>
      <c r="DO626" s="50"/>
      <c r="DP626" s="50"/>
      <c r="DQ626" s="50"/>
      <c r="DR626" s="50"/>
      <c r="DS626" s="50"/>
      <c r="DT626" s="50"/>
      <c r="DU626" s="50"/>
      <c r="DV626" s="50"/>
      <c r="DW626" s="50"/>
      <c r="DX626" s="50"/>
      <c r="DY626" s="50"/>
      <c r="DZ626" s="50"/>
      <c r="EA626" s="50"/>
      <c r="EB626" s="50"/>
      <c r="EC626" s="50"/>
      <c r="ED626" s="50"/>
      <c r="EE626" s="50"/>
      <c r="EF626" s="50"/>
      <c r="EG626" s="50"/>
      <c r="EH626" s="50"/>
      <c r="EI626" s="50"/>
      <c r="EJ626" s="50"/>
      <c r="EL626" s="50"/>
    </row>
    <row r="627" spans="3:142" x14ac:dyDescent="0.15">
      <c r="C627" s="44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  <c r="BP627" s="50"/>
      <c r="BQ627" s="50"/>
      <c r="BR627" s="50"/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  <c r="CM627" s="50"/>
      <c r="CN627" s="50"/>
      <c r="CO627" s="50"/>
      <c r="CP627" s="50"/>
      <c r="CQ627" s="50"/>
      <c r="CR627" s="50"/>
      <c r="CS627" s="50"/>
      <c r="CT627" s="50"/>
      <c r="CU627" s="50"/>
      <c r="CV627" s="50"/>
      <c r="CW627" s="50"/>
      <c r="CX627" s="50"/>
      <c r="CY627" s="50"/>
      <c r="CZ627" s="50"/>
      <c r="DA627" s="50"/>
      <c r="DB627" s="50"/>
      <c r="DC627" s="50"/>
      <c r="DD627" s="50"/>
      <c r="DE627" s="50"/>
      <c r="DF627" s="50"/>
      <c r="DG627" s="50"/>
      <c r="DH627" s="50"/>
      <c r="DI627" s="50"/>
      <c r="DJ627" s="50"/>
      <c r="DK627" s="50"/>
      <c r="DL627" s="50"/>
      <c r="DM627" s="50"/>
      <c r="DN627" s="50"/>
      <c r="DO627" s="50"/>
      <c r="DP627" s="50"/>
      <c r="DQ627" s="50"/>
      <c r="DR627" s="50"/>
      <c r="DS627" s="50"/>
      <c r="DT627" s="50"/>
      <c r="DU627" s="50"/>
      <c r="DV627" s="50"/>
      <c r="DW627" s="50"/>
      <c r="DX627" s="50"/>
      <c r="DY627" s="50"/>
      <c r="DZ627" s="50"/>
      <c r="EA627" s="50"/>
      <c r="EB627" s="50"/>
      <c r="EC627" s="50"/>
      <c r="ED627" s="50"/>
      <c r="EE627" s="50"/>
      <c r="EF627" s="50"/>
      <c r="EG627" s="50"/>
      <c r="EH627" s="50"/>
      <c r="EI627" s="50"/>
      <c r="EJ627" s="50"/>
      <c r="EL627" s="50"/>
    </row>
    <row r="628" spans="3:142" x14ac:dyDescent="0.15">
      <c r="C628" s="44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50"/>
      <c r="BN628" s="50"/>
      <c r="BO628" s="50"/>
      <c r="BP628" s="50"/>
      <c r="BQ628" s="50"/>
      <c r="BR628" s="50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  <c r="CM628" s="50"/>
      <c r="CN628" s="50"/>
      <c r="CO628" s="50"/>
      <c r="CP628" s="50"/>
      <c r="CQ628" s="50"/>
      <c r="CR628" s="50"/>
      <c r="CS628" s="50"/>
      <c r="CT628" s="50"/>
      <c r="CU628" s="50"/>
      <c r="CV628" s="50"/>
      <c r="CW628" s="50"/>
      <c r="CX628" s="50"/>
      <c r="CY628" s="50"/>
      <c r="CZ628" s="50"/>
      <c r="DA628" s="50"/>
      <c r="DB628" s="50"/>
      <c r="DC628" s="50"/>
      <c r="DD628" s="50"/>
      <c r="DE628" s="50"/>
      <c r="DF628" s="50"/>
      <c r="DG628" s="50"/>
      <c r="DH628" s="50"/>
      <c r="DI628" s="50"/>
      <c r="DJ628" s="50"/>
      <c r="DK628" s="50"/>
      <c r="DL628" s="50"/>
      <c r="DM628" s="50"/>
      <c r="DN628" s="50"/>
      <c r="DO628" s="50"/>
      <c r="DP628" s="50"/>
      <c r="DQ628" s="50"/>
      <c r="DR628" s="50"/>
      <c r="DS628" s="50"/>
      <c r="DT628" s="50"/>
      <c r="DU628" s="50"/>
      <c r="DV628" s="50"/>
      <c r="DW628" s="50"/>
      <c r="DX628" s="50"/>
      <c r="DY628" s="50"/>
      <c r="DZ628" s="50"/>
      <c r="EA628" s="50"/>
      <c r="EB628" s="50"/>
      <c r="EC628" s="50"/>
      <c r="ED628" s="50"/>
      <c r="EE628" s="50"/>
      <c r="EF628" s="50"/>
      <c r="EG628" s="50"/>
      <c r="EH628" s="50"/>
      <c r="EI628" s="50"/>
      <c r="EJ628" s="50"/>
      <c r="EL628" s="50"/>
    </row>
    <row r="629" spans="3:142" x14ac:dyDescent="0.15">
      <c r="C629" s="44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50"/>
      <c r="BN629" s="50"/>
      <c r="BO629" s="50"/>
      <c r="BP629" s="50"/>
      <c r="BQ629" s="50"/>
      <c r="BR629" s="50"/>
      <c r="BS629" s="50"/>
      <c r="BT629" s="50"/>
      <c r="BU629" s="50"/>
      <c r="BV629" s="50"/>
      <c r="BW629" s="50"/>
      <c r="BX629" s="50"/>
      <c r="BY629" s="50"/>
      <c r="BZ629" s="50"/>
      <c r="CA629" s="50"/>
      <c r="CB629" s="50"/>
      <c r="CC629" s="50"/>
      <c r="CD629" s="50"/>
      <c r="CE629" s="50"/>
      <c r="CF629" s="50"/>
      <c r="CG629" s="50"/>
      <c r="CH629" s="50"/>
      <c r="CI629" s="50"/>
      <c r="CJ629" s="50"/>
      <c r="CK629" s="50"/>
      <c r="CL629" s="50"/>
      <c r="CM629" s="50"/>
      <c r="CN629" s="50"/>
      <c r="CO629" s="50"/>
      <c r="CP629" s="50"/>
      <c r="CQ629" s="50"/>
      <c r="CR629" s="50"/>
      <c r="CS629" s="50"/>
      <c r="CT629" s="50"/>
      <c r="CU629" s="50"/>
      <c r="CV629" s="50"/>
      <c r="CW629" s="50"/>
      <c r="CX629" s="50"/>
      <c r="CY629" s="50"/>
      <c r="CZ629" s="50"/>
      <c r="DA629" s="50"/>
      <c r="DB629" s="50"/>
      <c r="DC629" s="50"/>
      <c r="DD629" s="50"/>
      <c r="DE629" s="50"/>
      <c r="DF629" s="50"/>
      <c r="DG629" s="50"/>
      <c r="DH629" s="50"/>
      <c r="DI629" s="50"/>
      <c r="DJ629" s="50"/>
      <c r="DK629" s="50"/>
      <c r="DL629" s="50"/>
      <c r="DM629" s="50"/>
      <c r="DN629" s="50"/>
      <c r="DO629" s="50"/>
      <c r="DP629" s="50"/>
      <c r="DQ629" s="50"/>
      <c r="DR629" s="50"/>
      <c r="DS629" s="50"/>
      <c r="DT629" s="50"/>
      <c r="DU629" s="50"/>
      <c r="DV629" s="50"/>
      <c r="DW629" s="50"/>
      <c r="DX629" s="50"/>
      <c r="DY629" s="50"/>
      <c r="DZ629" s="50"/>
      <c r="EA629" s="50"/>
      <c r="EB629" s="50"/>
      <c r="EC629" s="50"/>
      <c r="ED629" s="50"/>
      <c r="EE629" s="50"/>
      <c r="EF629" s="50"/>
      <c r="EG629" s="50"/>
      <c r="EH629" s="50"/>
      <c r="EI629" s="50"/>
      <c r="EJ629" s="50"/>
      <c r="EL629" s="50"/>
    </row>
    <row r="630" spans="3:142" x14ac:dyDescent="0.15">
      <c r="C630" s="44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50"/>
      <c r="BN630" s="50"/>
      <c r="BO630" s="50"/>
      <c r="BP630" s="50"/>
      <c r="BQ630" s="50"/>
      <c r="BR630" s="50"/>
      <c r="BS630" s="50"/>
      <c r="BT630" s="50"/>
      <c r="BU630" s="50"/>
      <c r="BV630" s="50"/>
      <c r="BW630" s="50"/>
      <c r="BX630" s="50"/>
      <c r="BY630" s="50"/>
      <c r="BZ630" s="50"/>
      <c r="CA630" s="50"/>
      <c r="CB630" s="50"/>
      <c r="CC630" s="50"/>
      <c r="CD630" s="50"/>
      <c r="CE630" s="50"/>
      <c r="CF630" s="50"/>
      <c r="CG630" s="50"/>
      <c r="CH630" s="50"/>
      <c r="CI630" s="50"/>
      <c r="CJ630" s="50"/>
      <c r="CK630" s="50"/>
      <c r="CL630" s="50"/>
      <c r="CM630" s="50"/>
      <c r="CN630" s="50"/>
      <c r="CO630" s="50"/>
      <c r="CP630" s="50"/>
      <c r="CQ630" s="50"/>
      <c r="CR630" s="50"/>
      <c r="CS630" s="50"/>
      <c r="CT630" s="50"/>
      <c r="CU630" s="50"/>
      <c r="CV630" s="50"/>
      <c r="CW630" s="50"/>
      <c r="CX630" s="50"/>
      <c r="CY630" s="50"/>
      <c r="CZ630" s="50"/>
      <c r="DA630" s="50"/>
      <c r="DB630" s="50"/>
      <c r="DC630" s="50"/>
      <c r="DD630" s="50"/>
      <c r="DE630" s="50"/>
      <c r="DF630" s="50"/>
      <c r="DG630" s="50"/>
      <c r="DH630" s="50"/>
      <c r="DI630" s="50"/>
      <c r="DJ630" s="50"/>
      <c r="DK630" s="50"/>
      <c r="DL630" s="50"/>
      <c r="DM630" s="50"/>
      <c r="DN630" s="50"/>
      <c r="DO630" s="50"/>
      <c r="DP630" s="50"/>
      <c r="DQ630" s="50"/>
      <c r="DR630" s="50"/>
      <c r="DS630" s="50"/>
      <c r="DT630" s="50"/>
      <c r="DU630" s="50"/>
      <c r="DV630" s="50"/>
      <c r="DW630" s="50"/>
      <c r="DX630" s="50"/>
      <c r="DY630" s="50"/>
      <c r="DZ630" s="50"/>
      <c r="EA630" s="50"/>
      <c r="EB630" s="50"/>
      <c r="EC630" s="50"/>
      <c r="ED630" s="50"/>
      <c r="EE630" s="50"/>
      <c r="EF630" s="50"/>
      <c r="EG630" s="50"/>
      <c r="EH630" s="50"/>
      <c r="EI630" s="50"/>
      <c r="EJ630" s="50"/>
      <c r="EL630" s="50"/>
    </row>
    <row r="631" spans="3:142" x14ac:dyDescent="0.15">
      <c r="C631" s="44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50"/>
      <c r="BQ631" s="50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  <c r="CM631" s="50"/>
      <c r="CN631" s="50"/>
      <c r="CO631" s="50"/>
      <c r="CP631" s="50"/>
      <c r="CQ631" s="50"/>
      <c r="CR631" s="50"/>
      <c r="CS631" s="50"/>
      <c r="CT631" s="50"/>
      <c r="CU631" s="50"/>
      <c r="CV631" s="50"/>
      <c r="CW631" s="50"/>
      <c r="CX631" s="50"/>
      <c r="CY631" s="50"/>
      <c r="CZ631" s="50"/>
      <c r="DA631" s="50"/>
      <c r="DB631" s="50"/>
      <c r="DC631" s="50"/>
      <c r="DD631" s="50"/>
      <c r="DE631" s="50"/>
      <c r="DF631" s="50"/>
      <c r="DG631" s="50"/>
      <c r="DH631" s="50"/>
      <c r="DI631" s="50"/>
      <c r="DJ631" s="50"/>
      <c r="DK631" s="50"/>
      <c r="DL631" s="50"/>
      <c r="DM631" s="50"/>
      <c r="DN631" s="50"/>
      <c r="DO631" s="50"/>
      <c r="DP631" s="50"/>
      <c r="DQ631" s="50"/>
      <c r="DR631" s="50"/>
      <c r="DS631" s="50"/>
      <c r="DT631" s="50"/>
      <c r="DU631" s="50"/>
      <c r="DV631" s="50"/>
      <c r="DW631" s="50"/>
      <c r="DX631" s="50"/>
      <c r="DY631" s="50"/>
      <c r="DZ631" s="50"/>
      <c r="EA631" s="50"/>
      <c r="EB631" s="50"/>
      <c r="EC631" s="50"/>
      <c r="ED631" s="50"/>
      <c r="EE631" s="50"/>
      <c r="EF631" s="50"/>
      <c r="EG631" s="50"/>
      <c r="EH631" s="50"/>
      <c r="EI631" s="50"/>
      <c r="EJ631" s="50"/>
      <c r="EL631" s="50"/>
    </row>
    <row r="632" spans="3:142" x14ac:dyDescent="0.15">
      <c r="C632" s="44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50"/>
      <c r="BQ632" s="50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  <c r="CM632" s="50"/>
      <c r="CN632" s="50"/>
      <c r="CO632" s="50"/>
      <c r="CP632" s="50"/>
      <c r="CQ632" s="50"/>
      <c r="CR632" s="50"/>
      <c r="CS632" s="50"/>
      <c r="CT632" s="50"/>
      <c r="CU632" s="50"/>
      <c r="CV632" s="50"/>
      <c r="CW632" s="50"/>
      <c r="CX632" s="50"/>
      <c r="CY632" s="50"/>
      <c r="CZ632" s="50"/>
      <c r="DA632" s="50"/>
      <c r="DB632" s="50"/>
      <c r="DC632" s="50"/>
      <c r="DD632" s="50"/>
      <c r="DE632" s="50"/>
      <c r="DF632" s="50"/>
      <c r="DG632" s="50"/>
      <c r="DH632" s="50"/>
      <c r="DI632" s="50"/>
      <c r="DJ632" s="50"/>
      <c r="DK632" s="50"/>
      <c r="DL632" s="50"/>
      <c r="DM632" s="50"/>
      <c r="DN632" s="50"/>
      <c r="DO632" s="50"/>
      <c r="DP632" s="50"/>
      <c r="DQ632" s="50"/>
      <c r="DR632" s="50"/>
      <c r="DS632" s="50"/>
      <c r="DT632" s="50"/>
      <c r="DU632" s="50"/>
      <c r="DV632" s="50"/>
      <c r="DW632" s="50"/>
      <c r="DX632" s="50"/>
      <c r="DY632" s="50"/>
      <c r="DZ632" s="50"/>
      <c r="EA632" s="50"/>
      <c r="EB632" s="50"/>
      <c r="EC632" s="50"/>
      <c r="ED632" s="50"/>
      <c r="EE632" s="50"/>
      <c r="EF632" s="50"/>
      <c r="EG632" s="50"/>
      <c r="EH632" s="50"/>
      <c r="EI632" s="50"/>
      <c r="EJ632" s="50"/>
      <c r="EL632" s="50"/>
    </row>
    <row r="633" spans="3:142" x14ac:dyDescent="0.15">
      <c r="C633" s="44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50"/>
      <c r="BQ633" s="50"/>
      <c r="BR633" s="50"/>
      <c r="BS633" s="50"/>
      <c r="BT633" s="50"/>
      <c r="BU633" s="50"/>
      <c r="BV633" s="50"/>
      <c r="BW633" s="50"/>
      <c r="BX633" s="50"/>
      <c r="BY633" s="50"/>
      <c r="BZ633" s="50"/>
      <c r="CA633" s="50"/>
      <c r="CB633" s="50"/>
      <c r="CC633" s="50"/>
      <c r="CD633" s="50"/>
      <c r="CE633" s="50"/>
      <c r="CF633" s="50"/>
      <c r="CG633" s="50"/>
      <c r="CH633" s="50"/>
      <c r="CI633" s="50"/>
      <c r="CJ633" s="50"/>
      <c r="CK633" s="50"/>
      <c r="CL633" s="50"/>
      <c r="CM633" s="50"/>
      <c r="CN633" s="50"/>
      <c r="CO633" s="50"/>
      <c r="CP633" s="50"/>
      <c r="CQ633" s="50"/>
      <c r="CR633" s="50"/>
      <c r="CS633" s="50"/>
      <c r="CT633" s="50"/>
      <c r="CU633" s="50"/>
      <c r="CV633" s="50"/>
      <c r="CW633" s="50"/>
      <c r="CX633" s="50"/>
      <c r="CY633" s="50"/>
      <c r="CZ633" s="50"/>
      <c r="DA633" s="50"/>
      <c r="DB633" s="50"/>
      <c r="DC633" s="50"/>
      <c r="DD633" s="50"/>
      <c r="DE633" s="50"/>
      <c r="DF633" s="50"/>
      <c r="DG633" s="50"/>
      <c r="DH633" s="50"/>
      <c r="DI633" s="50"/>
      <c r="DJ633" s="50"/>
      <c r="DK633" s="50"/>
      <c r="DL633" s="50"/>
      <c r="DM633" s="50"/>
      <c r="DN633" s="50"/>
      <c r="DO633" s="50"/>
      <c r="DP633" s="50"/>
      <c r="DQ633" s="50"/>
      <c r="DR633" s="50"/>
      <c r="DS633" s="50"/>
      <c r="DT633" s="50"/>
      <c r="DU633" s="50"/>
      <c r="DV633" s="50"/>
      <c r="DW633" s="50"/>
      <c r="DX633" s="50"/>
      <c r="DY633" s="50"/>
      <c r="DZ633" s="50"/>
      <c r="EA633" s="50"/>
      <c r="EB633" s="50"/>
      <c r="EC633" s="50"/>
      <c r="ED633" s="50"/>
      <c r="EE633" s="50"/>
      <c r="EF633" s="50"/>
      <c r="EG633" s="50"/>
      <c r="EH633" s="50"/>
      <c r="EI633" s="50"/>
      <c r="EJ633" s="50"/>
      <c r="EL633" s="50"/>
    </row>
    <row r="634" spans="3:142" x14ac:dyDescent="0.15">
      <c r="C634" s="44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50"/>
      <c r="BQ634" s="50"/>
      <c r="BR634" s="50"/>
      <c r="BS634" s="50"/>
      <c r="BT634" s="50"/>
      <c r="BU634" s="50"/>
      <c r="BV634" s="50"/>
      <c r="BW634" s="50"/>
      <c r="BX634" s="50"/>
      <c r="BY634" s="50"/>
      <c r="BZ634" s="50"/>
      <c r="CA634" s="50"/>
      <c r="CB634" s="50"/>
      <c r="CC634" s="50"/>
      <c r="CD634" s="50"/>
      <c r="CE634" s="50"/>
      <c r="CF634" s="50"/>
      <c r="CG634" s="50"/>
      <c r="CH634" s="50"/>
      <c r="CI634" s="50"/>
      <c r="CJ634" s="50"/>
      <c r="CK634" s="50"/>
      <c r="CL634" s="50"/>
      <c r="CM634" s="50"/>
      <c r="CN634" s="50"/>
      <c r="CO634" s="50"/>
      <c r="CP634" s="50"/>
      <c r="CQ634" s="50"/>
      <c r="CR634" s="50"/>
      <c r="CS634" s="50"/>
      <c r="CT634" s="50"/>
      <c r="CU634" s="50"/>
      <c r="CV634" s="50"/>
      <c r="CW634" s="50"/>
      <c r="CX634" s="50"/>
      <c r="CY634" s="50"/>
      <c r="CZ634" s="50"/>
      <c r="DA634" s="50"/>
      <c r="DB634" s="50"/>
      <c r="DC634" s="50"/>
      <c r="DD634" s="50"/>
      <c r="DE634" s="50"/>
      <c r="DF634" s="50"/>
      <c r="DG634" s="50"/>
      <c r="DH634" s="50"/>
      <c r="DI634" s="50"/>
      <c r="DJ634" s="50"/>
      <c r="DK634" s="50"/>
      <c r="DL634" s="50"/>
      <c r="DM634" s="50"/>
      <c r="DN634" s="50"/>
      <c r="DO634" s="50"/>
      <c r="DP634" s="50"/>
      <c r="DQ634" s="50"/>
      <c r="DR634" s="50"/>
      <c r="DS634" s="50"/>
      <c r="DT634" s="50"/>
      <c r="DU634" s="50"/>
      <c r="DV634" s="50"/>
      <c r="DW634" s="50"/>
      <c r="DX634" s="50"/>
      <c r="DY634" s="50"/>
      <c r="DZ634" s="50"/>
      <c r="EA634" s="50"/>
      <c r="EB634" s="50"/>
      <c r="EC634" s="50"/>
      <c r="ED634" s="50"/>
      <c r="EE634" s="50"/>
      <c r="EF634" s="50"/>
      <c r="EG634" s="50"/>
      <c r="EH634" s="50"/>
      <c r="EI634" s="50"/>
      <c r="EJ634" s="50"/>
      <c r="EL634" s="50"/>
    </row>
    <row r="635" spans="3:142" x14ac:dyDescent="0.15">
      <c r="C635" s="44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50"/>
      <c r="BN635" s="50"/>
      <c r="BO635" s="50"/>
      <c r="BP635" s="50"/>
      <c r="BQ635" s="50"/>
      <c r="BR635" s="50"/>
      <c r="BS635" s="50"/>
      <c r="BT635" s="50"/>
      <c r="BU635" s="50"/>
      <c r="BV635" s="50"/>
      <c r="BW635" s="50"/>
      <c r="BX635" s="50"/>
      <c r="BY635" s="50"/>
      <c r="BZ635" s="50"/>
      <c r="CA635" s="50"/>
      <c r="CB635" s="50"/>
      <c r="CC635" s="50"/>
      <c r="CD635" s="50"/>
      <c r="CE635" s="50"/>
      <c r="CF635" s="50"/>
      <c r="CG635" s="50"/>
      <c r="CH635" s="50"/>
      <c r="CI635" s="50"/>
      <c r="CJ635" s="50"/>
      <c r="CK635" s="50"/>
      <c r="CL635" s="50"/>
      <c r="CM635" s="50"/>
      <c r="CN635" s="50"/>
      <c r="CO635" s="50"/>
      <c r="CP635" s="50"/>
      <c r="CQ635" s="50"/>
      <c r="CR635" s="50"/>
      <c r="CS635" s="50"/>
      <c r="CT635" s="50"/>
      <c r="CU635" s="50"/>
      <c r="CV635" s="50"/>
      <c r="CW635" s="50"/>
      <c r="CX635" s="50"/>
      <c r="CY635" s="50"/>
      <c r="CZ635" s="50"/>
      <c r="DA635" s="50"/>
      <c r="DB635" s="50"/>
      <c r="DC635" s="50"/>
      <c r="DD635" s="50"/>
      <c r="DE635" s="50"/>
      <c r="DF635" s="50"/>
      <c r="DG635" s="50"/>
      <c r="DH635" s="50"/>
      <c r="DI635" s="50"/>
      <c r="DJ635" s="50"/>
      <c r="DK635" s="50"/>
      <c r="DL635" s="50"/>
      <c r="DM635" s="50"/>
      <c r="DN635" s="50"/>
      <c r="DO635" s="50"/>
      <c r="DP635" s="50"/>
      <c r="DQ635" s="50"/>
      <c r="DR635" s="50"/>
      <c r="DS635" s="50"/>
      <c r="DT635" s="50"/>
      <c r="DU635" s="50"/>
      <c r="DV635" s="50"/>
      <c r="DW635" s="50"/>
      <c r="DX635" s="50"/>
      <c r="DY635" s="50"/>
      <c r="DZ635" s="50"/>
      <c r="EA635" s="50"/>
      <c r="EB635" s="50"/>
      <c r="EC635" s="50"/>
      <c r="ED635" s="50"/>
      <c r="EE635" s="50"/>
      <c r="EF635" s="50"/>
      <c r="EG635" s="50"/>
      <c r="EH635" s="50"/>
      <c r="EI635" s="50"/>
      <c r="EJ635" s="50"/>
      <c r="EL635" s="50"/>
    </row>
    <row r="636" spans="3:142" x14ac:dyDescent="0.15">
      <c r="C636" s="44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50"/>
      <c r="BN636" s="50"/>
      <c r="BO636" s="50"/>
      <c r="BP636" s="50"/>
      <c r="BQ636" s="50"/>
      <c r="BR636" s="50"/>
      <c r="BS636" s="50"/>
      <c r="BT636" s="50"/>
      <c r="BU636" s="50"/>
      <c r="BV636" s="50"/>
      <c r="BW636" s="50"/>
      <c r="BX636" s="50"/>
      <c r="BY636" s="50"/>
      <c r="BZ636" s="50"/>
      <c r="CA636" s="50"/>
      <c r="CB636" s="50"/>
      <c r="CC636" s="50"/>
      <c r="CD636" s="50"/>
      <c r="CE636" s="50"/>
      <c r="CF636" s="50"/>
      <c r="CG636" s="50"/>
      <c r="CH636" s="50"/>
      <c r="CI636" s="50"/>
      <c r="CJ636" s="50"/>
      <c r="CK636" s="50"/>
      <c r="CL636" s="50"/>
      <c r="CM636" s="50"/>
      <c r="CN636" s="50"/>
      <c r="CO636" s="50"/>
      <c r="CP636" s="50"/>
      <c r="CQ636" s="50"/>
      <c r="CR636" s="50"/>
      <c r="CS636" s="50"/>
      <c r="CT636" s="50"/>
      <c r="CU636" s="50"/>
      <c r="CV636" s="50"/>
      <c r="CW636" s="50"/>
      <c r="CX636" s="50"/>
      <c r="CY636" s="50"/>
      <c r="CZ636" s="50"/>
      <c r="DA636" s="50"/>
      <c r="DB636" s="50"/>
      <c r="DC636" s="50"/>
      <c r="DD636" s="50"/>
      <c r="DE636" s="50"/>
      <c r="DF636" s="50"/>
      <c r="DG636" s="50"/>
      <c r="DH636" s="50"/>
      <c r="DI636" s="50"/>
      <c r="DJ636" s="50"/>
      <c r="DK636" s="50"/>
      <c r="DL636" s="50"/>
      <c r="DM636" s="50"/>
      <c r="DN636" s="50"/>
      <c r="DO636" s="50"/>
      <c r="DP636" s="50"/>
      <c r="DQ636" s="50"/>
      <c r="DR636" s="50"/>
      <c r="DS636" s="50"/>
      <c r="DT636" s="50"/>
      <c r="DU636" s="50"/>
      <c r="DV636" s="50"/>
      <c r="DW636" s="50"/>
      <c r="DX636" s="50"/>
      <c r="DY636" s="50"/>
      <c r="DZ636" s="50"/>
      <c r="EA636" s="50"/>
      <c r="EB636" s="50"/>
      <c r="EC636" s="50"/>
      <c r="ED636" s="50"/>
      <c r="EE636" s="50"/>
      <c r="EF636" s="50"/>
      <c r="EG636" s="50"/>
      <c r="EH636" s="50"/>
      <c r="EI636" s="50"/>
      <c r="EJ636" s="50"/>
      <c r="EL636" s="50"/>
    </row>
    <row r="637" spans="3:142" x14ac:dyDescent="0.15">
      <c r="C637" s="44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50"/>
      <c r="BN637" s="50"/>
      <c r="BO637" s="50"/>
      <c r="BP637" s="50"/>
      <c r="BQ637" s="50"/>
      <c r="BR637" s="50"/>
      <c r="BS637" s="50"/>
      <c r="BT637" s="50"/>
      <c r="BU637" s="50"/>
      <c r="BV637" s="50"/>
      <c r="BW637" s="50"/>
      <c r="BX637" s="50"/>
      <c r="BY637" s="50"/>
      <c r="BZ637" s="50"/>
      <c r="CA637" s="50"/>
      <c r="CB637" s="50"/>
      <c r="CC637" s="50"/>
      <c r="CD637" s="50"/>
      <c r="CE637" s="50"/>
      <c r="CF637" s="50"/>
      <c r="CG637" s="50"/>
      <c r="CH637" s="50"/>
      <c r="CI637" s="50"/>
      <c r="CJ637" s="50"/>
      <c r="CK637" s="50"/>
      <c r="CL637" s="50"/>
      <c r="CM637" s="50"/>
      <c r="CN637" s="50"/>
      <c r="CO637" s="50"/>
      <c r="CP637" s="50"/>
      <c r="CQ637" s="50"/>
      <c r="CR637" s="50"/>
      <c r="CS637" s="50"/>
      <c r="CT637" s="50"/>
      <c r="CU637" s="50"/>
      <c r="CV637" s="50"/>
      <c r="CW637" s="50"/>
      <c r="CX637" s="50"/>
      <c r="CY637" s="50"/>
      <c r="CZ637" s="50"/>
      <c r="DA637" s="50"/>
      <c r="DB637" s="50"/>
      <c r="DC637" s="50"/>
      <c r="DD637" s="50"/>
      <c r="DE637" s="50"/>
      <c r="DF637" s="50"/>
      <c r="DG637" s="50"/>
      <c r="DH637" s="50"/>
      <c r="DI637" s="50"/>
      <c r="DJ637" s="50"/>
      <c r="DK637" s="50"/>
      <c r="DL637" s="50"/>
      <c r="DM637" s="50"/>
      <c r="DN637" s="50"/>
      <c r="DO637" s="50"/>
      <c r="DP637" s="50"/>
      <c r="DQ637" s="50"/>
      <c r="DR637" s="50"/>
      <c r="DS637" s="50"/>
      <c r="DT637" s="50"/>
      <c r="DU637" s="50"/>
      <c r="DV637" s="50"/>
      <c r="DW637" s="50"/>
      <c r="DX637" s="50"/>
      <c r="DY637" s="50"/>
      <c r="DZ637" s="50"/>
      <c r="EA637" s="50"/>
      <c r="EB637" s="50"/>
      <c r="EC637" s="50"/>
      <c r="ED637" s="50"/>
      <c r="EE637" s="50"/>
      <c r="EF637" s="50"/>
      <c r="EG637" s="50"/>
      <c r="EH637" s="50"/>
      <c r="EI637" s="50"/>
      <c r="EJ637" s="50"/>
      <c r="EL637" s="50"/>
    </row>
    <row r="638" spans="3:142" x14ac:dyDescent="0.15">
      <c r="C638" s="44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50"/>
      <c r="BN638" s="50"/>
      <c r="BO638" s="50"/>
      <c r="BP638" s="50"/>
      <c r="BQ638" s="50"/>
      <c r="BR638" s="50"/>
      <c r="BS638" s="50"/>
      <c r="BT638" s="50"/>
      <c r="BU638" s="50"/>
      <c r="BV638" s="50"/>
      <c r="BW638" s="50"/>
      <c r="BX638" s="50"/>
      <c r="BY638" s="50"/>
      <c r="BZ638" s="50"/>
      <c r="CA638" s="50"/>
      <c r="CB638" s="50"/>
      <c r="CC638" s="50"/>
      <c r="CD638" s="50"/>
      <c r="CE638" s="50"/>
      <c r="CF638" s="50"/>
      <c r="CG638" s="50"/>
      <c r="CH638" s="50"/>
      <c r="CI638" s="50"/>
      <c r="CJ638" s="50"/>
      <c r="CK638" s="50"/>
      <c r="CL638" s="50"/>
      <c r="CM638" s="50"/>
      <c r="CN638" s="50"/>
      <c r="CO638" s="50"/>
      <c r="CP638" s="50"/>
      <c r="CQ638" s="50"/>
      <c r="CR638" s="50"/>
      <c r="CS638" s="50"/>
      <c r="CT638" s="50"/>
      <c r="CU638" s="50"/>
      <c r="CV638" s="50"/>
      <c r="CW638" s="50"/>
      <c r="CX638" s="50"/>
      <c r="CY638" s="50"/>
      <c r="CZ638" s="50"/>
      <c r="DA638" s="50"/>
      <c r="DB638" s="50"/>
      <c r="DC638" s="50"/>
      <c r="DD638" s="50"/>
      <c r="DE638" s="50"/>
      <c r="DF638" s="50"/>
      <c r="DG638" s="50"/>
      <c r="DH638" s="50"/>
      <c r="DI638" s="50"/>
      <c r="DJ638" s="50"/>
      <c r="DK638" s="50"/>
      <c r="DL638" s="50"/>
      <c r="DM638" s="50"/>
      <c r="DN638" s="50"/>
      <c r="DO638" s="50"/>
      <c r="DP638" s="50"/>
      <c r="DQ638" s="50"/>
      <c r="DR638" s="50"/>
      <c r="DS638" s="50"/>
      <c r="DT638" s="50"/>
      <c r="DU638" s="50"/>
      <c r="DV638" s="50"/>
      <c r="DW638" s="50"/>
      <c r="DX638" s="50"/>
      <c r="DY638" s="50"/>
      <c r="DZ638" s="50"/>
      <c r="EA638" s="50"/>
      <c r="EB638" s="50"/>
      <c r="EC638" s="50"/>
      <c r="ED638" s="50"/>
      <c r="EE638" s="50"/>
      <c r="EF638" s="50"/>
      <c r="EG638" s="50"/>
      <c r="EH638" s="50"/>
      <c r="EI638" s="50"/>
      <c r="EJ638" s="50"/>
      <c r="EL638" s="50"/>
    </row>
    <row r="639" spans="3:142" x14ac:dyDescent="0.15">
      <c r="C639" s="44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50"/>
      <c r="BN639" s="50"/>
      <c r="BO639" s="50"/>
      <c r="BP639" s="50"/>
      <c r="BQ639" s="50"/>
      <c r="BR639" s="50"/>
      <c r="BS639" s="50"/>
      <c r="BT639" s="50"/>
      <c r="BU639" s="50"/>
      <c r="BV639" s="50"/>
      <c r="BW639" s="50"/>
      <c r="BX639" s="50"/>
      <c r="BY639" s="50"/>
      <c r="BZ639" s="50"/>
      <c r="CA639" s="50"/>
      <c r="CB639" s="50"/>
      <c r="CC639" s="50"/>
      <c r="CD639" s="50"/>
      <c r="CE639" s="50"/>
      <c r="CF639" s="50"/>
      <c r="CG639" s="50"/>
      <c r="CH639" s="50"/>
      <c r="CI639" s="50"/>
      <c r="CJ639" s="50"/>
      <c r="CK639" s="50"/>
      <c r="CL639" s="50"/>
      <c r="CM639" s="50"/>
      <c r="CN639" s="50"/>
      <c r="CO639" s="50"/>
      <c r="CP639" s="50"/>
      <c r="CQ639" s="50"/>
      <c r="CR639" s="50"/>
      <c r="CS639" s="50"/>
      <c r="CT639" s="50"/>
      <c r="CU639" s="50"/>
      <c r="CV639" s="50"/>
      <c r="CW639" s="50"/>
      <c r="CX639" s="50"/>
      <c r="CY639" s="50"/>
      <c r="CZ639" s="50"/>
      <c r="DA639" s="50"/>
      <c r="DB639" s="50"/>
      <c r="DC639" s="50"/>
      <c r="DD639" s="50"/>
      <c r="DE639" s="50"/>
      <c r="DF639" s="50"/>
      <c r="DG639" s="50"/>
      <c r="DH639" s="50"/>
      <c r="DI639" s="50"/>
      <c r="DJ639" s="50"/>
      <c r="DK639" s="50"/>
      <c r="DL639" s="50"/>
      <c r="DM639" s="50"/>
      <c r="DN639" s="50"/>
      <c r="DO639" s="50"/>
      <c r="DP639" s="50"/>
      <c r="DQ639" s="50"/>
      <c r="DR639" s="50"/>
      <c r="DS639" s="50"/>
      <c r="DT639" s="50"/>
      <c r="DU639" s="50"/>
      <c r="DV639" s="50"/>
      <c r="DW639" s="50"/>
      <c r="DX639" s="50"/>
      <c r="DY639" s="50"/>
      <c r="DZ639" s="50"/>
      <c r="EA639" s="50"/>
      <c r="EB639" s="50"/>
      <c r="EC639" s="50"/>
      <c r="ED639" s="50"/>
      <c r="EE639" s="50"/>
      <c r="EF639" s="50"/>
      <c r="EG639" s="50"/>
      <c r="EH639" s="50"/>
      <c r="EI639" s="50"/>
      <c r="EJ639" s="50"/>
      <c r="EL639" s="50"/>
    </row>
    <row r="640" spans="3:142" x14ac:dyDescent="0.15">
      <c r="C640" s="44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50"/>
      <c r="BN640" s="50"/>
      <c r="BO640" s="50"/>
      <c r="BP640" s="50"/>
      <c r="BQ640" s="50"/>
      <c r="BR640" s="50"/>
      <c r="BS640" s="50"/>
      <c r="BT640" s="50"/>
      <c r="BU640" s="50"/>
      <c r="BV640" s="50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  <c r="CM640" s="50"/>
      <c r="CN640" s="50"/>
      <c r="CO640" s="50"/>
      <c r="CP640" s="50"/>
      <c r="CQ640" s="50"/>
      <c r="CR640" s="50"/>
      <c r="CS640" s="50"/>
      <c r="CT640" s="50"/>
      <c r="CU640" s="50"/>
      <c r="CV640" s="50"/>
      <c r="CW640" s="50"/>
      <c r="CX640" s="50"/>
      <c r="CY640" s="50"/>
      <c r="CZ640" s="50"/>
      <c r="DA640" s="50"/>
      <c r="DB640" s="50"/>
      <c r="DC640" s="50"/>
      <c r="DD640" s="50"/>
      <c r="DE640" s="50"/>
      <c r="DF640" s="50"/>
      <c r="DG640" s="50"/>
      <c r="DH640" s="50"/>
      <c r="DI640" s="50"/>
      <c r="DJ640" s="50"/>
      <c r="DK640" s="50"/>
      <c r="DL640" s="50"/>
      <c r="DM640" s="50"/>
      <c r="DN640" s="50"/>
      <c r="DO640" s="50"/>
      <c r="DP640" s="50"/>
      <c r="DQ640" s="50"/>
      <c r="DR640" s="50"/>
      <c r="DS640" s="50"/>
      <c r="DT640" s="50"/>
      <c r="DU640" s="50"/>
      <c r="DV640" s="50"/>
      <c r="DW640" s="50"/>
      <c r="DX640" s="50"/>
      <c r="DY640" s="50"/>
      <c r="DZ640" s="50"/>
      <c r="EA640" s="50"/>
      <c r="EB640" s="50"/>
      <c r="EC640" s="50"/>
      <c r="ED640" s="50"/>
      <c r="EE640" s="50"/>
      <c r="EF640" s="50"/>
      <c r="EG640" s="50"/>
      <c r="EH640" s="50"/>
      <c r="EI640" s="50"/>
      <c r="EJ640" s="50"/>
      <c r="EL640" s="50"/>
    </row>
    <row r="641" spans="3:142" x14ac:dyDescent="0.15">
      <c r="C641" s="44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50"/>
      <c r="BN641" s="50"/>
      <c r="BO641" s="50"/>
      <c r="BP641" s="50"/>
      <c r="BQ641" s="50"/>
      <c r="BR641" s="50"/>
      <c r="BS641" s="50"/>
      <c r="BT641" s="50"/>
      <c r="BU641" s="50"/>
      <c r="BV641" s="50"/>
      <c r="BW641" s="50"/>
      <c r="BX641" s="50"/>
      <c r="BY641" s="50"/>
      <c r="BZ641" s="50"/>
      <c r="CA641" s="50"/>
      <c r="CB641" s="50"/>
      <c r="CC641" s="50"/>
      <c r="CD641" s="50"/>
      <c r="CE641" s="50"/>
      <c r="CF641" s="50"/>
      <c r="CG641" s="50"/>
      <c r="CH641" s="50"/>
      <c r="CI641" s="50"/>
      <c r="CJ641" s="50"/>
      <c r="CK641" s="50"/>
      <c r="CL641" s="50"/>
      <c r="CM641" s="50"/>
      <c r="CN641" s="50"/>
      <c r="CO641" s="50"/>
      <c r="CP641" s="50"/>
      <c r="CQ641" s="50"/>
      <c r="CR641" s="50"/>
      <c r="CS641" s="50"/>
      <c r="CT641" s="50"/>
      <c r="CU641" s="50"/>
      <c r="CV641" s="50"/>
      <c r="CW641" s="50"/>
      <c r="CX641" s="50"/>
      <c r="CY641" s="50"/>
      <c r="CZ641" s="50"/>
      <c r="DA641" s="50"/>
      <c r="DB641" s="50"/>
      <c r="DC641" s="50"/>
      <c r="DD641" s="50"/>
      <c r="DE641" s="50"/>
      <c r="DF641" s="50"/>
      <c r="DG641" s="50"/>
      <c r="DH641" s="50"/>
      <c r="DI641" s="50"/>
      <c r="DJ641" s="50"/>
      <c r="DK641" s="50"/>
      <c r="DL641" s="50"/>
      <c r="DM641" s="50"/>
      <c r="DN641" s="50"/>
      <c r="DO641" s="50"/>
      <c r="DP641" s="50"/>
      <c r="DQ641" s="50"/>
      <c r="DR641" s="50"/>
      <c r="DS641" s="50"/>
      <c r="DT641" s="50"/>
      <c r="DU641" s="50"/>
      <c r="DV641" s="50"/>
      <c r="DW641" s="50"/>
      <c r="DX641" s="50"/>
      <c r="DY641" s="50"/>
      <c r="DZ641" s="50"/>
      <c r="EA641" s="50"/>
      <c r="EB641" s="50"/>
      <c r="EC641" s="50"/>
      <c r="ED641" s="50"/>
      <c r="EE641" s="50"/>
      <c r="EF641" s="50"/>
      <c r="EG641" s="50"/>
      <c r="EH641" s="50"/>
      <c r="EI641" s="50"/>
      <c r="EJ641" s="50"/>
      <c r="EL641" s="50"/>
    </row>
    <row r="642" spans="3:142" x14ac:dyDescent="0.15">
      <c r="C642" s="44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50"/>
      <c r="BQ642" s="50"/>
      <c r="BR642" s="50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  <c r="CM642" s="50"/>
      <c r="CN642" s="50"/>
      <c r="CO642" s="50"/>
      <c r="CP642" s="50"/>
      <c r="CQ642" s="50"/>
      <c r="CR642" s="50"/>
      <c r="CS642" s="50"/>
      <c r="CT642" s="50"/>
      <c r="CU642" s="50"/>
      <c r="CV642" s="50"/>
      <c r="CW642" s="50"/>
      <c r="CX642" s="50"/>
      <c r="CY642" s="50"/>
      <c r="CZ642" s="50"/>
      <c r="DA642" s="50"/>
      <c r="DB642" s="50"/>
      <c r="DC642" s="50"/>
      <c r="DD642" s="50"/>
      <c r="DE642" s="50"/>
      <c r="DF642" s="50"/>
      <c r="DG642" s="50"/>
      <c r="DH642" s="50"/>
      <c r="DI642" s="50"/>
      <c r="DJ642" s="50"/>
      <c r="DK642" s="50"/>
      <c r="DL642" s="50"/>
      <c r="DM642" s="50"/>
      <c r="DN642" s="50"/>
      <c r="DO642" s="50"/>
      <c r="DP642" s="50"/>
      <c r="DQ642" s="50"/>
      <c r="DR642" s="50"/>
      <c r="DS642" s="50"/>
      <c r="DT642" s="50"/>
      <c r="DU642" s="50"/>
      <c r="DV642" s="50"/>
      <c r="DW642" s="50"/>
      <c r="DX642" s="50"/>
      <c r="DY642" s="50"/>
      <c r="DZ642" s="50"/>
      <c r="EA642" s="50"/>
      <c r="EB642" s="50"/>
      <c r="EC642" s="50"/>
      <c r="ED642" s="50"/>
      <c r="EE642" s="50"/>
      <c r="EF642" s="50"/>
      <c r="EG642" s="50"/>
      <c r="EH642" s="50"/>
      <c r="EI642" s="50"/>
      <c r="EJ642" s="50"/>
      <c r="EL642" s="50"/>
    </row>
    <row r="643" spans="3:142" x14ac:dyDescent="0.15">
      <c r="C643" s="44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50"/>
      <c r="BQ643" s="50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  <c r="CM643" s="50"/>
      <c r="CN643" s="50"/>
      <c r="CO643" s="50"/>
      <c r="CP643" s="50"/>
      <c r="CQ643" s="50"/>
      <c r="CR643" s="50"/>
      <c r="CS643" s="50"/>
      <c r="CT643" s="50"/>
      <c r="CU643" s="50"/>
      <c r="CV643" s="50"/>
      <c r="CW643" s="50"/>
      <c r="CX643" s="50"/>
      <c r="CY643" s="50"/>
      <c r="CZ643" s="50"/>
      <c r="DA643" s="50"/>
      <c r="DB643" s="50"/>
      <c r="DC643" s="50"/>
      <c r="DD643" s="50"/>
      <c r="DE643" s="50"/>
      <c r="DF643" s="50"/>
      <c r="DG643" s="50"/>
      <c r="DH643" s="50"/>
      <c r="DI643" s="50"/>
      <c r="DJ643" s="50"/>
      <c r="DK643" s="50"/>
      <c r="DL643" s="50"/>
      <c r="DM643" s="50"/>
      <c r="DN643" s="50"/>
      <c r="DO643" s="50"/>
      <c r="DP643" s="50"/>
      <c r="DQ643" s="50"/>
      <c r="DR643" s="50"/>
      <c r="DS643" s="50"/>
      <c r="DT643" s="50"/>
      <c r="DU643" s="50"/>
      <c r="DV643" s="50"/>
      <c r="DW643" s="50"/>
      <c r="DX643" s="50"/>
      <c r="DY643" s="50"/>
      <c r="DZ643" s="50"/>
      <c r="EA643" s="50"/>
      <c r="EB643" s="50"/>
      <c r="EC643" s="50"/>
      <c r="ED643" s="50"/>
      <c r="EE643" s="50"/>
      <c r="EF643" s="50"/>
      <c r="EG643" s="50"/>
      <c r="EH643" s="50"/>
      <c r="EI643" s="50"/>
      <c r="EJ643" s="50"/>
      <c r="EL643" s="50"/>
    </row>
    <row r="644" spans="3:142" x14ac:dyDescent="0.15">
      <c r="C644" s="44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50"/>
      <c r="BQ644" s="50"/>
      <c r="BR644" s="50"/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  <c r="CM644" s="50"/>
      <c r="CN644" s="50"/>
      <c r="CO644" s="50"/>
      <c r="CP644" s="50"/>
      <c r="CQ644" s="50"/>
      <c r="CR644" s="50"/>
      <c r="CS644" s="50"/>
      <c r="CT644" s="50"/>
      <c r="CU644" s="50"/>
      <c r="CV644" s="50"/>
      <c r="CW644" s="50"/>
      <c r="CX644" s="50"/>
      <c r="CY644" s="50"/>
      <c r="CZ644" s="50"/>
      <c r="DA644" s="50"/>
      <c r="DB644" s="50"/>
      <c r="DC644" s="50"/>
      <c r="DD644" s="50"/>
      <c r="DE644" s="50"/>
      <c r="DF644" s="50"/>
      <c r="DG644" s="50"/>
      <c r="DH644" s="50"/>
      <c r="DI644" s="50"/>
      <c r="DJ644" s="50"/>
      <c r="DK644" s="50"/>
      <c r="DL644" s="50"/>
      <c r="DM644" s="50"/>
      <c r="DN644" s="50"/>
      <c r="DO644" s="50"/>
      <c r="DP644" s="50"/>
      <c r="DQ644" s="50"/>
      <c r="DR644" s="50"/>
      <c r="DS644" s="50"/>
      <c r="DT644" s="50"/>
      <c r="DU644" s="50"/>
      <c r="DV644" s="50"/>
      <c r="DW644" s="50"/>
      <c r="DX644" s="50"/>
      <c r="DY644" s="50"/>
      <c r="DZ644" s="50"/>
      <c r="EA644" s="50"/>
      <c r="EB644" s="50"/>
      <c r="EC644" s="50"/>
      <c r="ED644" s="50"/>
      <c r="EE644" s="50"/>
      <c r="EF644" s="50"/>
      <c r="EG644" s="50"/>
      <c r="EH644" s="50"/>
      <c r="EI644" s="50"/>
      <c r="EJ644" s="50"/>
      <c r="EL644" s="50"/>
    </row>
    <row r="645" spans="3:142" x14ac:dyDescent="0.15">
      <c r="C645" s="44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0"/>
      <c r="BO645" s="50"/>
      <c r="BP645" s="50"/>
      <c r="BQ645" s="50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0"/>
      <c r="DA645" s="50"/>
      <c r="DB645" s="50"/>
      <c r="DC645" s="50"/>
      <c r="DD645" s="50"/>
      <c r="DE645" s="50"/>
      <c r="DF645" s="50"/>
      <c r="DG645" s="50"/>
      <c r="DH645" s="50"/>
      <c r="DI645" s="50"/>
      <c r="DJ645" s="50"/>
      <c r="DK645" s="50"/>
      <c r="DL645" s="50"/>
      <c r="DM645" s="50"/>
      <c r="DN645" s="50"/>
      <c r="DO645" s="50"/>
      <c r="DP645" s="50"/>
      <c r="DQ645" s="50"/>
      <c r="DR645" s="50"/>
      <c r="DS645" s="50"/>
      <c r="DT645" s="50"/>
      <c r="DU645" s="50"/>
      <c r="DV645" s="50"/>
      <c r="DW645" s="50"/>
      <c r="DX645" s="50"/>
      <c r="DY645" s="50"/>
      <c r="DZ645" s="50"/>
      <c r="EA645" s="50"/>
      <c r="EB645" s="50"/>
      <c r="EC645" s="50"/>
      <c r="ED645" s="50"/>
      <c r="EE645" s="50"/>
      <c r="EF645" s="50"/>
      <c r="EG645" s="50"/>
      <c r="EH645" s="50"/>
      <c r="EI645" s="50"/>
      <c r="EJ645" s="50"/>
      <c r="EL645" s="50"/>
    </row>
    <row r="646" spans="3:142" x14ac:dyDescent="0.15">
      <c r="C646" s="44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50"/>
      <c r="BQ646" s="50"/>
      <c r="BR646" s="50"/>
      <c r="BS646" s="50"/>
      <c r="BT646" s="50"/>
      <c r="BU646" s="50"/>
      <c r="BV646" s="50"/>
      <c r="BW646" s="50"/>
      <c r="BX646" s="50"/>
      <c r="BY646" s="50"/>
      <c r="BZ646" s="50"/>
      <c r="CA646" s="50"/>
      <c r="CB646" s="50"/>
      <c r="CC646" s="50"/>
      <c r="CD646" s="50"/>
      <c r="CE646" s="50"/>
      <c r="CF646" s="50"/>
      <c r="CG646" s="50"/>
      <c r="CH646" s="50"/>
      <c r="CI646" s="50"/>
      <c r="CJ646" s="50"/>
      <c r="CK646" s="50"/>
      <c r="CL646" s="50"/>
      <c r="CM646" s="50"/>
      <c r="CN646" s="50"/>
      <c r="CO646" s="50"/>
      <c r="CP646" s="50"/>
      <c r="CQ646" s="50"/>
      <c r="CR646" s="50"/>
      <c r="CS646" s="50"/>
      <c r="CT646" s="50"/>
      <c r="CU646" s="50"/>
      <c r="CV646" s="50"/>
      <c r="CW646" s="50"/>
      <c r="CX646" s="50"/>
      <c r="CY646" s="50"/>
      <c r="CZ646" s="50"/>
      <c r="DA646" s="50"/>
      <c r="DB646" s="50"/>
      <c r="DC646" s="50"/>
      <c r="DD646" s="50"/>
      <c r="DE646" s="50"/>
      <c r="DF646" s="50"/>
      <c r="DG646" s="50"/>
      <c r="DH646" s="50"/>
      <c r="DI646" s="50"/>
      <c r="DJ646" s="50"/>
      <c r="DK646" s="50"/>
      <c r="DL646" s="50"/>
      <c r="DM646" s="50"/>
      <c r="DN646" s="50"/>
      <c r="DO646" s="50"/>
      <c r="DP646" s="50"/>
      <c r="DQ646" s="50"/>
      <c r="DR646" s="50"/>
      <c r="DS646" s="50"/>
      <c r="DT646" s="50"/>
      <c r="DU646" s="50"/>
      <c r="DV646" s="50"/>
      <c r="DW646" s="50"/>
      <c r="DX646" s="50"/>
      <c r="DY646" s="50"/>
      <c r="DZ646" s="50"/>
      <c r="EA646" s="50"/>
      <c r="EB646" s="50"/>
      <c r="EC646" s="50"/>
      <c r="ED646" s="50"/>
      <c r="EE646" s="50"/>
      <c r="EF646" s="50"/>
      <c r="EG646" s="50"/>
      <c r="EH646" s="50"/>
      <c r="EI646" s="50"/>
      <c r="EJ646" s="50"/>
      <c r="EL646" s="50"/>
    </row>
    <row r="647" spans="3:142" x14ac:dyDescent="0.15">
      <c r="C647" s="44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50"/>
      <c r="BQ647" s="50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  <c r="CM647" s="50"/>
      <c r="CN647" s="50"/>
      <c r="CO647" s="50"/>
      <c r="CP647" s="50"/>
      <c r="CQ647" s="50"/>
      <c r="CR647" s="50"/>
      <c r="CS647" s="50"/>
      <c r="CT647" s="50"/>
      <c r="CU647" s="50"/>
      <c r="CV647" s="50"/>
      <c r="CW647" s="50"/>
      <c r="CX647" s="50"/>
      <c r="CY647" s="50"/>
      <c r="CZ647" s="50"/>
      <c r="DA647" s="50"/>
      <c r="DB647" s="50"/>
      <c r="DC647" s="50"/>
      <c r="DD647" s="50"/>
      <c r="DE647" s="50"/>
      <c r="DF647" s="50"/>
      <c r="DG647" s="50"/>
      <c r="DH647" s="50"/>
      <c r="DI647" s="50"/>
      <c r="DJ647" s="50"/>
      <c r="DK647" s="50"/>
      <c r="DL647" s="50"/>
      <c r="DM647" s="50"/>
      <c r="DN647" s="50"/>
      <c r="DO647" s="50"/>
      <c r="DP647" s="50"/>
      <c r="DQ647" s="50"/>
      <c r="DR647" s="50"/>
      <c r="DS647" s="50"/>
      <c r="DT647" s="50"/>
      <c r="DU647" s="50"/>
      <c r="DV647" s="50"/>
      <c r="DW647" s="50"/>
      <c r="DX647" s="50"/>
      <c r="DY647" s="50"/>
      <c r="DZ647" s="50"/>
      <c r="EA647" s="50"/>
      <c r="EB647" s="50"/>
      <c r="EC647" s="50"/>
      <c r="ED647" s="50"/>
      <c r="EE647" s="50"/>
      <c r="EF647" s="50"/>
      <c r="EG647" s="50"/>
      <c r="EH647" s="50"/>
      <c r="EI647" s="50"/>
      <c r="EJ647" s="50"/>
      <c r="EL647" s="50"/>
    </row>
    <row r="648" spans="3:142" x14ac:dyDescent="0.15">
      <c r="C648" s="44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51"/>
      <c r="CE648" s="51"/>
      <c r="CF648" s="51"/>
      <c r="CG648" s="51"/>
      <c r="CH648" s="51"/>
      <c r="CI648" s="51"/>
      <c r="CJ648" s="51"/>
      <c r="CK648" s="51"/>
      <c r="CL648" s="51"/>
      <c r="CM648" s="51"/>
      <c r="CN648" s="51"/>
      <c r="CO648" s="51"/>
      <c r="CP648" s="51"/>
      <c r="CQ648" s="51"/>
      <c r="CR648" s="51"/>
      <c r="CS648" s="51"/>
      <c r="CT648" s="51"/>
      <c r="CU648" s="51"/>
      <c r="CV648" s="51"/>
      <c r="CW648" s="51"/>
      <c r="CX648" s="51"/>
      <c r="CY648" s="51"/>
      <c r="CZ648" s="51"/>
      <c r="DA648" s="51"/>
      <c r="DB648" s="51"/>
      <c r="DC648" s="51"/>
      <c r="DD648" s="51"/>
      <c r="DE648" s="51"/>
      <c r="DF648" s="51"/>
      <c r="DG648" s="51"/>
      <c r="DH648" s="51"/>
      <c r="DI648" s="51"/>
      <c r="DJ648" s="51"/>
      <c r="DK648" s="51"/>
      <c r="DL648" s="51"/>
      <c r="DM648" s="51"/>
      <c r="DN648" s="51"/>
      <c r="DO648" s="51"/>
      <c r="DP648" s="51"/>
      <c r="DQ648" s="51"/>
      <c r="DR648" s="51"/>
      <c r="DS648" s="51"/>
      <c r="DT648" s="51"/>
      <c r="DU648" s="51"/>
      <c r="DV648" s="51"/>
      <c r="DW648" s="51"/>
      <c r="DX648" s="51"/>
      <c r="DY648" s="51"/>
      <c r="DZ648" s="51"/>
      <c r="EA648" s="51"/>
      <c r="EB648" s="51"/>
      <c r="EC648" s="51"/>
      <c r="ED648" s="51"/>
      <c r="EE648" s="51"/>
      <c r="EF648" s="51"/>
      <c r="EG648" s="51"/>
      <c r="EH648" s="51"/>
      <c r="EI648" s="51"/>
      <c r="EJ648" s="51"/>
      <c r="EL648" s="51"/>
    </row>
    <row r="649" spans="3:142" x14ac:dyDescent="0.15">
      <c r="C649" s="44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1"/>
      <c r="CJ649" s="51"/>
      <c r="CK649" s="51"/>
      <c r="CL649" s="51"/>
      <c r="CM649" s="51"/>
      <c r="CN649" s="51"/>
      <c r="CO649" s="51"/>
      <c r="CP649" s="51"/>
      <c r="CQ649" s="51"/>
      <c r="CR649" s="51"/>
      <c r="CS649" s="51"/>
      <c r="CT649" s="51"/>
      <c r="CU649" s="51"/>
      <c r="CV649" s="51"/>
      <c r="CW649" s="51"/>
      <c r="CX649" s="51"/>
      <c r="CY649" s="51"/>
      <c r="CZ649" s="51"/>
      <c r="DA649" s="51"/>
      <c r="DB649" s="51"/>
      <c r="DC649" s="51"/>
      <c r="DD649" s="51"/>
      <c r="DE649" s="51"/>
      <c r="DF649" s="51"/>
      <c r="DG649" s="51"/>
      <c r="DH649" s="51"/>
      <c r="DI649" s="51"/>
      <c r="DJ649" s="51"/>
      <c r="DK649" s="51"/>
      <c r="DL649" s="51"/>
      <c r="DM649" s="51"/>
      <c r="DN649" s="51"/>
      <c r="DO649" s="51"/>
      <c r="DP649" s="51"/>
      <c r="DQ649" s="51"/>
      <c r="DR649" s="51"/>
      <c r="DS649" s="51"/>
      <c r="DT649" s="51"/>
      <c r="DU649" s="51"/>
      <c r="DV649" s="51"/>
      <c r="DW649" s="51"/>
      <c r="DX649" s="51"/>
      <c r="DY649" s="51"/>
      <c r="DZ649" s="51"/>
      <c r="EA649" s="51"/>
      <c r="EB649" s="51"/>
      <c r="EC649" s="51"/>
      <c r="ED649" s="51"/>
      <c r="EE649" s="51"/>
      <c r="EF649" s="51"/>
      <c r="EG649" s="51"/>
      <c r="EH649" s="51"/>
      <c r="EI649" s="51"/>
      <c r="EJ649" s="51"/>
      <c r="EL649" s="51"/>
    </row>
    <row r="650" spans="3:142" x14ac:dyDescent="0.15">
      <c r="C650" s="44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51"/>
      <c r="CE650" s="51"/>
      <c r="CF650" s="51"/>
      <c r="CG650" s="51"/>
      <c r="CH650" s="51"/>
      <c r="CI650" s="51"/>
      <c r="CJ650" s="51"/>
      <c r="CK650" s="51"/>
      <c r="CL650" s="51"/>
      <c r="CM650" s="51"/>
      <c r="CN650" s="51"/>
      <c r="CO650" s="51"/>
      <c r="CP650" s="51"/>
      <c r="CQ650" s="51"/>
      <c r="CR650" s="51"/>
      <c r="CS650" s="51"/>
      <c r="CT650" s="51"/>
      <c r="CU650" s="51"/>
      <c r="CV650" s="51"/>
      <c r="CW650" s="51"/>
      <c r="CX650" s="51"/>
      <c r="CY650" s="51"/>
      <c r="CZ650" s="51"/>
      <c r="DA650" s="51"/>
      <c r="DB650" s="51"/>
      <c r="DC650" s="51"/>
      <c r="DD650" s="51"/>
      <c r="DE650" s="51"/>
      <c r="DF650" s="51"/>
      <c r="DG650" s="51"/>
      <c r="DH650" s="51"/>
      <c r="DI650" s="51"/>
      <c r="DJ650" s="51"/>
      <c r="DK650" s="51"/>
      <c r="DL650" s="51"/>
      <c r="DM650" s="51"/>
      <c r="DN650" s="51"/>
      <c r="DO650" s="51"/>
      <c r="DP650" s="51"/>
      <c r="DQ650" s="51"/>
      <c r="DR650" s="51"/>
      <c r="DS650" s="51"/>
      <c r="DT650" s="51"/>
      <c r="DU650" s="51"/>
      <c r="DV650" s="51"/>
      <c r="DW650" s="51"/>
      <c r="DX650" s="51"/>
      <c r="DY650" s="51"/>
      <c r="DZ650" s="51"/>
      <c r="EA650" s="51"/>
      <c r="EB650" s="51"/>
      <c r="EC650" s="51"/>
      <c r="ED650" s="51"/>
      <c r="EE650" s="51"/>
      <c r="EF650" s="51"/>
      <c r="EG650" s="51"/>
      <c r="EH650" s="51"/>
      <c r="EI650" s="51"/>
      <c r="EJ650" s="51"/>
      <c r="EL650" s="51"/>
    </row>
    <row r="651" spans="3:142" x14ac:dyDescent="0.15">
      <c r="C651" s="44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1"/>
      <c r="BT651" s="51"/>
      <c r="BU651" s="51"/>
      <c r="BV651" s="51"/>
      <c r="BW651" s="51"/>
      <c r="BX651" s="51"/>
      <c r="BY651" s="51"/>
      <c r="BZ651" s="51"/>
      <c r="CA651" s="51"/>
      <c r="CB651" s="51"/>
      <c r="CC651" s="51"/>
      <c r="CD651" s="51"/>
      <c r="CE651" s="51"/>
      <c r="CF651" s="51"/>
      <c r="CG651" s="51"/>
      <c r="CH651" s="51"/>
      <c r="CI651" s="51"/>
      <c r="CJ651" s="51"/>
      <c r="CK651" s="51"/>
      <c r="CL651" s="51"/>
      <c r="CM651" s="51"/>
      <c r="CN651" s="51"/>
      <c r="CO651" s="51"/>
      <c r="CP651" s="51"/>
      <c r="CQ651" s="51"/>
      <c r="CR651" s="51"/>
      <c r="CS651" s="51"/>
      <c r="CT651" s="51"/>
      <c r="CU651" s="51"/>
      <c r="CV651" s="51"/>
      <c r="CW651" s="51"/>
      <c r="CX651" s="51"/>
      <c r="CY651" s="51"/>
      <c r="CZ651" s="51"/>
      <c r="DA651" s="51"/>
      <c r="DB651" s="51"/>
      <c r="DC651" s="51"/>
      <c r="DD651" s="51"/>
      <c r="DE651" s="51"/>
      <c r="DF651" s="51"/>
      <c r="DG651" s="51"/>
      <c r="DH651" s="51"/>
      <c r="DI651" s="51"/>
      <c r="DJ651" s="51"/>
      <c r="DK651" s="51"/>
      <c r="DL651" s="51"/>
      <c r="DM651" s="51"/>
      <c r="DN651" s="51"/>
      <c r="DO651" s="51"/>
      <c r="DP651" s="51"/>
      <c r="DQ651" s="51"/>
      <c r="DR651" s="51"/>
      <c r="DS651" s="51"/>
      <c r="DT651" s="51"/>
      <c r="DU651" s="51"/>
      <c r="DV651" s="51"/>
      <c r="DW651" s="51"/>
      <c r="DX651" s="51"/>
      <c r="DY651" s="51"/>
      <c r="DZ651" s="51"/>
      <c r="EA651" s="51"/>
      <c r="EB651" s="51"/>
      <c r="EC651" s="51"/>
      <c r="ED651" s="51"/>
      <c r="EE651" s="51"/>
      <c r="EF651" s="51"/>
      <c r="EG651" s="51"/>
      <c r="EH651" s="51"/>
      <c r="EI651" s="51"/>
      <c r="EJ651" s="51"/>
      <c r="EL651" s="51"/>
    </row>
    <row r="652" spans="3:142" x14ac:dyDescent="0.15">
      <c r="C652" s="44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1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51"/>
      <c r="CE652" s="51"/>
      <c r="CF652" s="51"/>
      <c r="CG652" s="51"/>
      <c r="CH652" s="51"/>
      <c r="CI652" s="51"/>
      <c r="CJ652" s="51"/>
      <c r="CK652" s="51"/>
      <c r="CL652" s="51"/>
      <c r="CM652" s="51"/>
      <c r="CN652" s="51"/>
      <c r="CO652" s="51"/>
      <c r="CP652" s="51"/>
      <c r="CQ652" s="51"/>
      <c r="CR652" s="51"/>
      <c r="CS652" s="51"/>
      <c r="CT652" s="51"/>
      <c r="CU652" s="51"/>
      <c r="CV652" s="51"/>
      <c r="CW652" s="51"/>
      <c r="CX652" s="51"/>
      <c r="CY652" s="51"/>
      <c r="CZ652" s="51"/>
      <c r="DA652" s="51"/>
      <c r="DB652" s="51"/>
      <c r="DC652" s="51"/>
      <c r="DD652" s="51"/>
      <c r="DE652" s="51"/>
      <c r="DF652" s="51"/>
      <c r="DG652" s="51"/>
      <c r="DH652" s="51"/>
      <c r="DI652" s="51"/>
      <c r="DJ652" s="51"/>
      <c r="DK652" s="51"/>
      <c r="DL652" s="51"/>
      <c r="DM652" s="51"/>
      <c r="DN652" s="51"/>
      <c r="DO652" s="51"/>
      <c r="DP652" s="51"/>
      <c r="DQ652" s="51"/>
      <c r="DR652" s="51"/>
      <c r="DS652" s="51"/>
      <c r="DT652" s="51"/>
      <c r="DU652" s="51"/>
      <c r="DV652" s="51"/>
      <c r="DW652" s="51"/>
      <c r="DX652" s="51"/>
      <c r="DY652" s="51"/>
      <c r="DZ652" s="51"/>
      <c r="EA652" s="51"/>
      <c r="EB652" s="51"/>
      <c r="EC652" s="51"/>
      <c r="ED652" s="51"/>
      <c r="EE652" s="51"/>
      <c r="EF652" s="51"/>
      <c r="EG652" s="51"/>
      <c r="EH652" s="51"/>
      <c r="EI652" s="51"/>
      <c r="EJ652" s="51"/>
      <c r="EL652" s="51"/>
    </row>
    <row r="653" spans="3:142" x14ac:dyDescent="0.15">
      <c r="C653" s="44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1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1"/>
      <c r="CE653" s="51"/>
      <c r="CF653" s="51"/>
      <c r="CG653" s="51"/>
      <c r="CH653" s="51"/>
      <c r="CI653" s="51"/>
      <c r="CJ653" s="51"/>
      <c r="CK653" s="51"/>
      <c r="CL653" s="51"/>
      <c r="CM653" s="51"/>
      <c r="CN653" s="51"/>
      <c r="CO653" s="51"/>
      <c r="CP653" s="51"/>
      <c r="CQ653" s="51"/>
      <c r="CR653" s="51"/>
      <c r="CS653" s="51"/>
      <c r="CT653" s="51"/>
      <c r="CU653" s="51"/>
      <c r="CV653" s="51"/>
      <c r="CW653" s="51"/>
      <c r="CX653" s="51"/>
      <c r="CY653" s="51"/>
      <c r="CZ653" s="51"/>
      <c r="DA653" s="51"/>
      <c r="DB653" s="51"/>
      <c r="DC653" s="51"/>
      <c r="DD653" s="51"/>
      <c r="DE653" s="51"/>
      <c r="DF653" s="51"/>
      <c r="DG653" s="51"/>
      <c r="DH653" s="51"/>
      <c r="DI653" s="51"/>
      <c r="DJ653" s="51"/>
      <c r="DK653" s="51"/>
      <c r="DL653" s="51"/>
      <c r="DM653" s="51"/>
      <c r="DN653" s="51"/>
      <c r="DO653" s="51"/>
      <c r="DP653" s="51"/>
      <c r="DQ653" s="51"/>
      <c r="DR653" s="51"/>
      <c r="DS653" s="51"/>
      <c r="DT653" s="51"/>
      <c r="DU653" s="51"/>
      <c r="DV653" s="51"/>
      <c r="DW653" s="51"/>
      <c r="DX653" s="51"/>
      <c r="DY653" s="51"/>
      <c r="DZ653" s="51"/>
      <c r="EA653" s="51"/>
      <c r="EB653" s="51"/>
      <c r="EC653" s="51"/>
      <c r="ED653" s="51"/>
      <c r="EE653" s="51"/>
      <c r="EF653" s="51"/>
      <c r="EG653" s="51"/>
      <c r="EH653" s="51"/>
      <c r="EI653" s="51"/>
      <c r="EJ653" s="51"/>
      <c r="EL653" s="51"/>
    </row>
    <row r="654" spans="3:142" x14ac:dyDescent="0.15">
      <c r="C654" s="44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  <c r="BS654" s="51"/>
      <c r="BT654" s="51"/>
      <c r="BU654" s="51"/>
      <c r="BV654" s="51"/>
      <c r="BW654" s="51"/>
      <c r="BX654" s="51"/>
      <c r="BY654" s="51"/>
      <c r="BZ654" s="51"/>
      <c r="CA654" s="51"/>
      <c r="CB654" s="51"/>
      <c r="CC654" s="51"/>
      <c r="CD654" s="51"/>
      <c r="CE654" s="51"/>
      <c r="CF654" s="51"/>
      <c r="CG654" s="51"/>
      <c r="CH654" s="51"/>
      <c r="CI654" s="51"/>
      <c r="CJ654" s="51"/>
      <c r="CK654" s="51"/>
      <c r="CL654" s="51"/>
      <c r="CM654" s="51"/>
      <c r="CN654" s="51"/>
      <c r="CO654" s="51"/>
      <c r="CP654" s="51"/>
      <c r="CQ654" s="51"/>
      <c r="CR654" s="51"/>
      <c r="CS654" s="51"/>
      <c r="CT654" s="51"/>
      <c r="CU654" s="51"/>
      <c r="CV654" s="51"/>
      <c r="CW654" s="51"/>
      <c r="CX654" s="51"/>
      <c r="CY654" s="51"/>
      <c r="CZ654" s="51"/>
      <c r="DA654" s="51"/>
      <c r="DB654" s="51"/>
      <c r="DC654" s="51"/>
      <c r="DD654" s="51"/>
      <c r="DE654" s="51"/>
      <c r="DF654" s="51"/>
      <c r="DG654" s="51"/>
      <c r="DH654" s="51"/>
      <c r="DI654" s="51"/>
      <c r="DJ654" s="51"/>
      <c r="DK654" s="51"/>
      <c r="DL654" s="51"/>
      <c r="DM654" s="51"/>
      <c r="DN654" s="51"/>
      <c r="DO654" s="51"/>
      <c r="DP654" s="51"/>
      <c r="DQ654" s="51"/>
      <c r="DR654" s="51"/>
      <c r="DS654" s="51"/>
      <c r="DT654" s="51"/>
      <c r="DU654" s="51"/>
      <c r="DV654" s="51"/>
      <c r="DW654" s="51"/>
      <c r="DX654" s="51"/>
      <c r="DY654" s="51"/>
      <c r="DZ654" s="51"/>
      <c r="EA654" s="51"/>
      <c r="EB654" s="51"/>
      <c r="EC654" s="51"/>
      <c r="ED654" s="51"/>
      <c r="EE654" s="51"/>
      <c r="EF654" s="51"/>
      <c r="EG654" s="51"/>
      <c r="EH654" s="51"/>
      <c r="EI654" s="51"/>
      <c r="EJ654" s="51"/>
      <c r="EL654" s="51"/>
    </row>
    <row r="655" spans="3:142" x14ac:dyDescent="0.15">
      <c r="C655" s="44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1"/>
      <c r="CJ655" s="51"/>
      <c r="CK655" s="51"/>
      <c r="CL655" s="51"/>
      <c r="CM655" s="51"/>
      <c r="CN655" s="51"/>
      <c r="CO655" s="51"/>
      <c r="CP655" s="51"/>
      <c r="CQ655" s="51"/>
      <c r="CR655" s="51"/>
      <c r="CS655" s="51"/>
      <c r="CT655" s="51"/>
      <c r="CU655" s="51"/>
      <c r="CV655" s="51"/>
      <c r="CW655" s="51"/>
      <c r="CX655" s="51"/>
      <c r="CY655" s="51"/>
      <c r="CZ655" s="51"/>
      <c r="DA655" s="51"/>
      <c r="DB655" s="51"/>
      <c r="DC655" s="51"/>
      <c r="DD655" s="51"/>
      <c r="DE655" s="51"/>
      <c r="DF655" s="51"/>
      <c r="DG655" s="51"/>
      <c r="DH655" s="51"/>
      <c r="DI655" s="51"/>
      <c r="DJ655" s="51"/>
      <c r="DK655" s="51"/>
      <c r="DL655" s="51"/>
      <c r="DM655" s="51"/>
      <c r="DN655" s="51"/>
      <c r="DO655" s="51"/>
      <c r="DP655" s="51"/>
      <c r="DQ655" s="51"/>
      <c r="DR655" s="51"/>
      <c r="DS655" s="51"/>
      <c r="DT655" s="51"/>
      <c r="DU655" s="51"/>
      <c r="DV655" s="51"/>
      <c r="DW655" s="51"/>
      <c r="DX655" s="51"/>
      <c r="DY655" s="51"/>
      <c r="DZ655" s="51"/>
      <c r="EA655" s="51"/>
      <c r="EB655" s="51"/>
      <c r="EC655" s="51"/>
      <c r="ED655" s="51"/>
      <c r="EE655" s="51"/>
      <c r="EF655" s="51"/>
      <c r="EG655" s="51"/>
      <c r="EH655" s="51"/>
      <c r="EI655" s="51"/>
      <c r="EJ655" s="51"/>
      <c r="EL655" s="51"/>
    </row>
    <row r="656" spans="3:142" x14ac:dyDescent="0.15">
      <c r="C656" s="44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51"/>
      <c r="CE656" s="51"/>
      <c r="CF656" s="51"/>
      <c r="CG656" s="51"/>
      <c r="CH656" s="51"/>
      <c r="CI656" s="51"/>
      <c r="CJ656" s="51"/>
      <c r="CK656" s="51"/>
      <c r="CL656" s="51"/>
      <c r="CM656" s="51"/>
      <c r="CN656" s="51"/>
      <c r="CO656" s="51"/>
      <c r="CP656" s="51"/>
      <c r="CQ656" s="51"/>
      <c r="CR656" s="51"/>
      <c r="CS656" s="51"/>
      <c r="CT656" s="51"/>
      <c r="CU656" s="51"/>
      <c r="CV656" s="51"/>
      <c r="CW656" s="51"/>
      <c r="CX656" s="51"/>
      <c r="CY656" s="51"/>
      <c r="CZ656" s="51"/>
      <c r="DA656" s="51"/>
      <c r="DB656" s="51"/>
      <c r="DC656" s="51"/>
      <c r="DD656" s="51"/>
      <c r="DE656" s="51"/>
      <c r="DF656" s="51"/>
      <c r="DG656" s="51"/>
      <c r="DH656" s="51"/>
      <c r="DI656" s="51"/>
      <c r="DJ656" s="51"/>
      <c r="DK656" s="51"/>
      <c r="DL656" s="51"/>
      <c r="DM656" s="51"/>
      <c r="DN656" s="51"/>
      <c r="DO656" s="51"/>
      <c r="DP656" s="51"/>
      <c r="DQ656" s="51"/>
      <c r="DR656" s="51"/>
      <c r="DS656" s="51"/>
      <c r="DT656" s="51"/>
      <c r="DU656" s="51"/>
      <c r="DV656" s="51"/>
      <c r="DW656" s="51"/>
      <c r="DX656" s="51"/>
      <c r="DY656" s="51"/>
      <c r="DZ656" s="51"/>
      <c r="EA656" s="51"/>
      <c r="EB656" s="51"/>
      <c r="EC656" s="51"/>
      <c r="ED656" s="51"/>
      <c r="EE656" s="51"/>
      <c r="EF656" s="51"/>
      <c r="EG656" s="51"/>
      <c r="EH656" s="51"/>
      <c r="EI656" s="51"/>
      <c r="EJ656" s="51"/>
      <c r="EL656" s="51"/>
    </row>
    <row r="657" spans="3:142" x14ac:dyDescent="0.15">
      <c r="C657" s="44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1"/>
      <c r="CE657" s="51"/>
      <c r="CF657" s="51"/>
      <c r="CG657" s="51"/>
      <c r="CH657" s="51"/>
      <c r="CI657" s="51"/>
      <c r="CJ657" s="51"/>
      <c r="CK657" s="51"/>
      <c r="CL657" s="51"/>
      <c r="CM657" s="51"/>
      <c r="CN657" s="51"/>
      <c r="CO657" s="51"/>
      <c r="CP657" s="51"/>
      <c r="CQ657" s="51"/>
      <c r="CR657" s="51"/>
      <c r="CS657" s="51"/>
      <c r="CT657" s="51"/>
      <c r="CU657" s="51"/>
      <c r="CV657" s="51"/>
      <c r="CW657" s="51"/>
      <c r="CX657" s="51"/>
      <c r="CY657" s="51"/>
      <c r="CZ657" s="51"/>
      <c r="DA657" s="51"/>
      <c r="DB657" s="51"/>
      <c r="DC657" s="51"/>
      <c r="DD657" s="51"/>
      <c r="DE657" s="51"/>
      <c r="DF657" s="51"/>
      <c r="DG657" s="51"/>
      <c r="DH657" s="51"/>
      <c r="DI657" s="51"/>
      <c r="DJ657" s="51"/>
      <c r="DK657" s="51"/>
      <c r="DL657" s="51"/>
      <c r="DM657" s="51"/>
      <c r="DN657" s="51"/>
      <c r="DO657" s="51"/>
      <c r="DP657" s="51"/>
      <c r="DQ657" s="51"/>
      <c r="DR657" s="51"/>
      <c r="DS657" s="51"/>
      <c r="DT657" s="51"/>
      <c r="DU657" s="51"/>
      <c r="DV657" s="51"/>
      <c r="DW657" s="51"/>
      <c r="DX657" s="51"/>
      <c r="DY657" s="51"/>
      <c r="DZ657" s="51"/>
      <c r="EA657" s="51"/>
      <c r="EB657" s="51"/>
      <c r="EC657" s="51"/>
      <c r="ED657" s="51"/>
      <c r="EE657" s="51"/>
      <c r="EF657" s="51"/>
      <c r="EG657" s="51"/>
      <c r="EH657" s="51"/>
      <c r="EI657" s="51"/>
      <c r="EJ657" s="51"/>
      <c r="EL657" s="51"/>
    </row>
    <row r="658" spans="3:142" x14ac:dyDescent="0.15">
      <c r="C658" s="44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1"/>
      <c r="CJ658" s="51"/>
      <c r="CK658" s="51"/>
      <c r="CL658" s="51"/>
      <c r="CM658" s="51"/>
      <c r="CN658" s="51"/>
      <c r="CO658" s="51"/>
      <c r="CP658" s="51"/>
      <c r="CQ658" s="51"/>
      <c r="CR658" s="51"/>
      <c r="CS658" s="51"/>
      <c r="CT658" s="51"/>
      <c r="CU658" s="51"/>
      <c r="CV658" s="51"/>
      <c r="CW658" s="51"/>
      <c r="CX658" s="51"/>
      <c r="CY658" s="51"/>
      <c r="CZ658" s="51"/>
      <c r="DA658" s="51"/>
      <c r="DB658" s="51"/>
      <c r="DC658" s="51"/>
      <c r="DD658" s="51"/>
      <c r="DE658" s="51"/>
      <c r="DF658" s="51"/>
      <c r="DG658" s="51"/>
      <c r="DH658" s="51"/>
      <c r="DI658" s="51"/>
      <c r="DJ658" s="51"/>
      <c r="DK658" s="51"/>
      <c r="DL658" s="51"/>
      <c r="DM658" s="51"/>
      <c r="DN658" s="51"/>
      <c r="DO658" s="51"/>
      <c r="DP658" s="51"/>
      <c r="DQ658" s="51"/>
      <c r="DR658" s="51"/>
      <c r="DS658" s="51"/>
      <c r="DT658" s="51"/>
      <c r="DU658" s="51"/>
      <c r="DV658" s="51"/>
      <c r="DW658" s="51"/>
      <c r="DX658" s="51"/>
      <c r="DY658" s="51"/>
      <c r="DZ658" s="51"/>
      <c r="EA658" s="51"/>
      <c r="EB658" s="51"/>
      <c r="EC658" s="51"/>
      <c r="ED658" s="51"/>
      <c r="EE658" s="51"/>
      <c r="EF658" s="51"/>
      <c r="EG658" s="51"/>
      <c r="EH658" s="51"/>
      <c r="EI658" s="51"/>
      <c r="EJ658" s="51"/>
      <c r="EL658" s="51"/>
    </row>
    <row r="659" spans="3:142" x14ac:dyDescent="0.15">
      <c r="C659" s="44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51"/>
      <c r="CE659" s="51"/>
      <c r="CF659" s="51"/>
      <c r="CG659" s="51"/>
      <c r="CH659" s="51"/>
      <c r="CI659" s="51"/>
      <c r="CJ659" s="51"/>
      <c r="CK659" s="51"/>
      <c r="CL659" s="51"/>
      <c r="CM659" s="51"/>
      <c r="CN659" s="51"/>
      <c r="CO659" s="51"/>
      <c r="CP659" s="51"/>
      <c r="CQ659" s="51"/>
      <c r="CR659" s="51"/>
      <c r="CS659" s="51"/>
      <c r="CT659" s="51"/>
      <c r="CU659" s="51"/>
      <c r="CV659" s="51"/>
      <c r="CW659" s="51"/>
      <c r="CX659" s="51"/>
      <c r="CY659" s="51"/>
      <c r="CZ659" s="51"/>
      <c r="DA659" s="51"/>
      <c r="DB659" s="51"/>
      <c r="DC659" s="51"/>
      <c r="DD659" s="51"/>
      <c r="DE659" s="51"/>
      <c r="DF659" s="51"/>
      <c r="DG659" s="51"/>
      <c r="DH659" s="51"/>
      <c r="DI659" s="51"/>
      <c r="DJ659" s="51"/>
      <c r="DK659" s="51"/>
      <c r="DL659" s="51"/>
      <c r="DM659" s="51"/>
      <c r="DN659" s="51"/>
      <c r="DO659" s="51"/>
      <c r="DP659" s="51"/>
      <c r="DQ659" s="51"/>
      <c r="DR659" s="51"/>
      <c r="DS659" s="51"/>
      <c r="DT659" s="51"/>
      <c r="DU659" s="51"/>
      <c r="DV659" s="51"/>
      <c r="DW659" s="51"/>
      <c r="DX659" s="51"/>
      <c r="DY659" s="51"/>
      <c r="DZ659" s="51"/>
      <c r="EA659" s="51"/>
      <c r="EB659" s="51"/>
      <c r="EC659" s="51"/>
      <c r="ED659" s="51"/>
      <c r="EE659" s="51"/>
      <c r="EF659" s="51"/>
      <c r="EG659" s="51"/>
      <c r="EH659" s="51"/>
      <c r="EI659" s="51"/>
      <c r="EJ659" s="51"/>
      <c r="EL659" s="51"/>
    </row>
    <row r="660" spans="3:142" x14ac:dyDescent="0.15">
      <c r="C660" s="44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W660" s="51"/>
      <c r="BX660" s="51"/>
      <c r="BY660" s="51"/>
      <c r="BZ660" s="51"/>
      <c r="CA660" s="51"/>
      <c r="CB660" s="51"/>
      <c r="CC660" s="51"/>
      <c r="CD660" s="51"/>
      <c r="CE660" s="51"/>
      <c r="CF660" s="51"/>
      <c r="CG660" s="51"/>
      <c r="CH660" s="51"/>
      <c r="CI660" s="51"/>
      <c r="CJ660" s="51"/>
      <c r="CK660" s="51"/>
      <c r="CL660" s="51"/>
      <c r="CM660" s="51"/>
      <c r="CN660" s="51"/>
      <c r="CO660" s="51"/>
      <c r="CP660" s="51"/>
      <c r="CQ660" s="51"/>
      <c r="CR660" s="51"/>
      <c r="CS660" s="51"/>
      <c r="CT660" s="51"/>
      <c r="CU660" s="51"/>
      <c r="CV660" s="51"/>
      <c r="CW660" s="51"/>
      <c r="CX660" s="51"/>
      <c r="CY660" s="51"/>
      <c r="CZ660" s="51"/>
      <c r="DA660" s="51"/>
      <c r="DB660" s="51"/>
      <c r="DC660" s="51"/>
      <c r="DD660" s="51"/>
      <c r="DE660" s="51"/>
      <c r="DF660" s="51"/>
      <c r="DG660" s="51"/>
      <c r="DH660" s="51"/>
      <c r="DI660" s="51"/>
      <c r="DJ660" s="51"/>
      <c r="DK660" s="51"/>
      <c r="DL660" s="51"/>
      <c r="DM660" s="51"/>
      <c r="DN660" s="51"/>
      <c r="DO660" s="51"/>
      <c r="DP660" s="51"/>
      <c r="DQ660" s="51"/>
      <c r="DR660" s="51"/>
      <c r="DS660" s="51"/>
      <c r="DT660" s="51"/>
      <c r="DU660" s="51"/>
      <c r="DV660" s="51"/>
      <c r="DW660" s="51"/>
      <c r="DX660" s="51"/>
      <c r="DY660" s="51"/>
      <c r="DZ660" s="51"/>
      <c r="EA660" s="51"/>
      <c r="EB660" s="51"/>
      <c r="EC660" s="51"/>
      <c r="ED660" s="51"/>
      <c r="EE660" s="51"/>
      <c r="EF660" s="51"/>
      <c r="EG660" s="51"/>
      <c r="EH660" s="51"/>
      <c r="EI660" s="51"/>
      <c r="EJ660" s="51"/>
      <c r="EL660" s="51"/>
    </row>
    <row r="661" spans="3:142" x14ac:dyDescent="0.15">
      <c r="C661" s="44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51"/>
      <c r="CE661" s="51"/>
      <c r="CF661" s="51"/>
      <c r="CG661" s="51"/>
      <c r="CH661" s="51"/>
      <c r="CI661" s="51"/>
      <c r="CJ661" s="51"/>
      <c r="CK661" s="51"/>
      <c r="CL661" s="51"/>
      <c r="CM661" s="51"/>
      <c r="CN661" s="51"/>
      <c r="CO661" s="51"/>
      <c r="CP661" s="51"/>
      <c r="CQ661" s="51"/>
      <c r="CR661" s="51"/>
      <c r="CS661" s="51"/>
      <c r="CT661" s="51"/>
      <c r="CU661" s="51"/>
      <c r="CV661" s="51"/>
      <c r="CW661" s="51"/>
      <c r="CX661" s="51"/>
      <c r="CY661" s="51"/>
      <c r="CZ661" s="51"/>
      <c r="DA661" s="51"/>
      <c r="DB661" s="51"/>
      <c r="DC661" s="51"/>
      <c r="DD661" s="51"/>
      <c r="DE661" s="51"/>
      <c r="DF661" s="51"/>
      <c r="DG661" s="51"/>
      <c r="DH661" s="51"/>
      <c r="DI661" s="51"/>
      <c r="DJ661" s="51"/>
      <c r="DK661" s="51"/>
      <c r="DL661" s="51"/>
      <c r="DM661" s="51"/>
      <c r="DN661" s="51"/>
      <c r="DO661" s="51"/>
      <c r="DP661" s="51"/>
      <c r="DQ661" s="51"/>
      <c r="DR661" s="51"/>
      <c r="DS661" s="51"/>
      <c r="DT661" s="51"/>
      <c r="DU661" s="51"/>
      <c r="DV661" s="51"/>
      <c r="DW661" s="51"/>
      <c r="DX661" s="51"/>
      <c r="DY661" s="51"/>
      <c r="DZ661" s="51"/>
      <c r="EA661" s="51"/>
      <c r="EB661" s="51"/>
      <c r="EC661" s="51"/>
      <c r="ED661" s="51"/>
      <c r="EE661" s="51"/>
      <c r="EF661" s="51"/>
      <c r="EG661" s="51"/>
      <c r="EH661" s="51"/>
      <c r="EI661" s="51"/>
      <c r="EJ661" s="51"/>
      <c r="EL661" s="51"/>
    </row>
    <row r="662" spans="3:142" x14ac:dyDescent="0.15">
      <c r="C662" s="44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1"/>
      <c r="CJ662" s="51"/>
      <c r="CK662" s="51"/>
      <c r="CL662" s="51"/>
      <c r="CM662" s="51"/>
      <c r="CN662" s="51"/>
      <c r="CO662" s="51"/>
      <c r="CP662" s="51"/>
      <c r="CQ662" s="51"/>
      <c r="CR662" s="51"/>
      <c r="CS662" s="51"/>
      <c r="CT662" s="51"/>
      <c r="CU662" s="51"/>
      <c r="CV662" s="51"/>
      <c r="CW662" s="51"/>
      <c r="CX662" s="51"/>
      <c r="CY662" s="51"/>
      <c r="CZ662" s="51"/>
      <c r="DA662" s="51"/>
      <c r="DB662" s="51"/>
      <c r="DC662" s="51"/>
      <c r="DD662" s="51"/>
      <c r="DE662" s="51"/>
      <c r="DF662" s="51"/>
      <c r="DG662" s="51"/>
      <c r="DH662" s="51"/>
      <c r="DI662" s="51"/>
      <c r="DJ662" s="51"/>
      <c r="DK662" s="51"/>
      <c r="DL662" s="51"/>
      <c r="DM662" s="51"/>
      <c r="DN662" s="51"/>
      <c r="DO662" s="51"/>
      <c r="DP662" s="51"/>
      <c r="DQ662" s="51"/>
      <c r="DR662" s="51"/>
      <c r="DS662" s="51"/>
      <c r="DT662" s="51"/>
      <c r="DU662" s="51"/>
      <c r="DV662" s="51"/>
      <c r="DW662" s="51"/>
      <c r="DX662" s="51"/>
      <c r="DY662" s="51"/>
      <c r="DZ662" s="51"/>
      <c r="EA662" s="51"/>
      <c r="EB662" s="51"/>
      <c r="EC662" s="51"/>
      <c r="ED662" s="51"/>
      <c r="EE662" s="51"/>
      <c r="EF662" s="51"/>
      <c r="EG662" s="51"/>
      <c r="EH662" s="51"/>
      <c r="EI662" s="51"/>
      <c r="EJ662" s="51"/>
      <c r="EL662" s="51"/>
    </row>
    <row r="663" spans="3:142" x14ac:dyDescent="0.15">
      <c r="C663" s="44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W663" s="51"/>
      <c r="BX663" s="51"/>
      <c r="BY663" s="51"/>
      <c r="BZ663" s="51"/>
      <c r="CA663" s="51"/>
      <c r="CB663" s="51"/>
      <c r="CC663" s="51"/>
      <c r="CD663" s="51"/>
      <c r="CE663" s="51"/>
      <c r="CF663" s="51"/>
      <c r="CG663" s="51"/>
      <c r="CH663" s="51"/>
      <c r="CI663" s="51"/>
      <c r="CJ663" s="51"/>
      <c r="CK663" s="51"/>
      <c r="CL663" s="51"/>
      <c r="CM663" s="51"/>
      <c r="CN663" s="51"/>
      <c r="CO663" s="51"/>
      <c r="CP663" s="51"/>
      <c r="CQ663" s="51"/>
      <c r="CR663" s="51"/>
      <c r="CS663" s="51"/>
      <c r="CT663" s="51"/>
      <c r="CU663" s="51"/>
      <c r="CV663" s="51"/>
      <c r="CW663" s="51"/>
      <c r="CX663" s="51"/>
      <c r="CY663" s="51"/>
      <c r="CZ663" s="51"/>
      <c r="DA663" s="51"/>
      <c r="DB663" s="51"/>
      <c r="DC663" s="51"/>
      <c r="DD663" s="51"/>
      <c r="DE663" s="51"/>
      <c r="DF663" s="51"/>
      <c r="DG663" s="51"/>
      <c r="DH663" s="51"/>
      <c r="DI663" s="51"/>
      <c r="DJ663" s="51"/>
      <c r="DK663" s="51"/>
      <c r="DL663" s="51"/>
      <c r="DM663" s="51"/>
      <c r="DN663" s="51"/>
      <c r="DO663" s="51"/>
      <c r="DP663" s="51"/>
      <c r="DQ663" s="51"/>
      <c r="DR663" s="51"/>
      <c r="DS663" s="51"/>
      <c r="DT663" s="51"/>
      <c r="DU663" s="51"/>
      <c r="DV663" s="51"/>
      <c r="DW663" s="51"/>
      <c r="DX663" s="51"/>
      <c r="DY663" s="51"/>
      <c r="DZ663" s="51"/>
      <c r="EA663" s="51"/>
      <c r="EB663" s="51"/>
      <c r="EC663" s="51"/>
      <c r="ED663" s="51"/>
      <c r="EE663" s="51"/>
      <c r="EF663" s="51"/>
      <c r="EG663" s="51"/>
      <c r="EH663" s="51"/>
      <c r="EI663" s="51"/>
      <c r="EJ663" s="51"/>
      <c r="EL663" s="51"/>
    </row>
    <row r="664" spans="3:142" x14ac:dyDescent="0.15">
      <c r="C664" s="44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W664" s="51"/>
      <c r="BX664" s="51"/>
      <c r="BY664" s="51"/>
      <c r="BZ664" s="51"/>
      <c r="CA664" s="51"/>
      <c r="CB664" s="51"/>
      <c r="CC664" s="51"/>
      <c r="CD664" s="51"/>
      <c r="CE664" s="51"/>
      <c r="CF664" s="51"/>
      <c r="CG664" s="51"/>
      <c r="CH664" s="51"/>
      <c r="CI664" s="51"/>
      <c r="CJ664" s="51"/>
      <c r="CK664" s="51"/>
      <c r="CL664" s="51"/>
      <c r="CM664" s="51"/>
      <c r="CN664" s="51"/>
      <c r="CO664" s="51"/>
      <c r="CP664" s="51"/>
      <c r="CQ664" s="51"/>
      <c r="CR664" s="51"/>
      <c r="CS664" s="51"/>
      <c r="CT664" s="51"/>
      <c r="CU664" s="51"/>
      <c r="CV664" s="51"/>
      <c r="CW664" s="51"/>
      <c r="CX664" s="51"/>
      <c r="CY664" s="51"/>
      <c r="CZ664" s="51"/>
      <c r="DA664" s="51"/>
      <c r="DB664" s="51"/>
      <c r="DC664" s="51"/>
      <c r="DD664" s="51"/>
      <c r="DE664" s="51"/>
      <c r="DF664" s="51"/>
      <c r="DG664" s="51"/>
      <c r="DH664" s="51"/>
      <c r="DI664" s="51"/>
      <c r="DJ664" s="51"/>
      <c r="DK664" s="51"/>
      <c r="DL664" s="51"/>
      <c r="DM664" s="51"/>
      <c r="DN664" s="51"/>
      <c r="DO664" s="51"/>
      <c r="DP664" s="51"/>
      <c r="DQ664" s="51"/>
      <c r="DR664" s="51"/>
      <c r="DS664" s="51"/>
      <c r="DT664" s="51"/>
      <c r="DU664" s="51"/>
      <c r="DV664" s="51"/>
      <c r="DW664" s="51"/>
      <c r="DX664" s="51"/>
      <c r="DY664" s="51"/>
      <c r="DZ664" s="51"/>
      <c r="EA664" s="51"/>
      <c r="EB664" s="51"/>
      <c r="EC664" s="51"/>
      <c r="ED664" s="51"/>
      <c r="EE664" s="51"/>
      <c r="EF664" s="51"/>
      <c r="EG664" s="51"/>
      <c r="EH664" s="51"/>
      <c r="EI664" s="51"/>
      <c r="EJ664" s="51"/>
      <c r="EL664" s="51"/>
    </row>
    <row r="665" spans="3:142" x14ac:dyDescent="0.15">
      <c r="C665" s="44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W665" s="51"/>
      <c r="BX665" s="51"/>
      <c r="BY665" s="51"/>
      <c r="BZ665" s="51"/>
      <c r="CA665" s="51"/>
      <c r="CB665" s="51"/>
      <c r="CC665" s="51"/>
      <c r="CD665" s="51"/>
      <c r="CE665" s="51"/>
      <c r="CF665" s="51"/>
      <c r="CG665" s="51"/>
      <c r="CH665" s="51"/>
      <c r="CI665" s="51"/>
      <c r="CJ665" s="51"/>
      <c r="CK665" s="51"/>
      <c r="CL665" s="51"/>
      <c r="CM665" s="51"/>
      <c r="CN665" s="51"/>
      <c r="CO665" s="51"/>
      <c r="CP665" s="51"/>
      <c r="CQ665" s="51"/>
      <c r="CR665" s="51"/>
      <c r="CS665" s="51"/>
      <c r="CT665" s="51"/>
      <c r="CU665" s="51"/>
      <c r="CV665" s="51"/>
      <c r="CW665" s="51"/>
      <c r="CX665" s="51"/>
      <c r="CY665" s="51"/>
      <c r="CZ665" s="51"/>
      <c r="DA665" s="51"/>
      <c r="DB665" s="51"/>
      <c r="DC665" s="51"/>
      <c r="DD665" s="51"/>
      <c r="DE665" s="51"/>
      <c r="DF665" s="51"/>
      <c r="DG665" s="51"/>
      <c r="DH665" s="51"/>
      <c r="DI665" s="51"/>
      <c r="DJ665" s="51"/>
      <c r="DK665" s="51"/>
      <c r="DL665" s="51"/>
      <c r="DM665" s="51"/>
      <c r="DN665" s="51"/>
      <c r="DO665" s="51"/>
      <c r="DP665" s="51"/>
      <c r="DQ665" s="51"/>
      <c r="DR665" s="51"/>
      <c r="DS665" s="51"/>
      <c r="DT665" s="51"/>
      <c r="DU665" s="51"/>
      <c r="DV665" s="51"/>
      <c r="DW665" s="51"/>
      <c r="DX665" s="51"/>
      <c r="DY665" s="51"/>
      <c r="DZ665" s="51"/>
      <c r="EA665" s="51"/>
      <c r="EB665" s="51"/>
      <c r="EC665" s="51"/>
      <c r="ED665" s="51"/>
      <c r="EE665" s="51"/>
      <c r="EF665" s="51"/>
      <c r="EG665" s="51"/>
      <c r="EH665" s="51"/>
      <c r="EI665" s="51"/>
      <c r="EJ665" s="51"/>
      <c r="EL665" s="51"/>
    </row>
    <row r="666" spans="3:142" x14ac:dyDescent="0.15">
      <c r="C666" s="44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W666" s="51"/>
      <c r="BX666" s="51"/>
      <c r="BY666" s="51"/>
      <c r="BZ666" s="51"/>
      <c r="CA666" s="51"/>
      <c r="CB666" s="51"/>
      <c r="CC666" s="51"/>
      <c r="CD666" s="51"/>
      <c r="CE666" s="51"/>
      <c r="CF666" s="51"/>
      <c r="CG666" s="51"/>
      <c r="CH666" s="51"/>
      <c r="CI666" s="51"/>
      <c r="CJ666" s="51"/>
      <c r="CK666" s="51"/>
      <c r="CL666" s="51"/>
      <c r="CM666" s="51"/>
      <c r="CN666" s="51"/>
      <c r="CO666" s="51"/>
      <c r="CP666" s="51"/>
      <c r="CQ666" s="51"/>
      <c r="CR666" s="51"/>
      <c r="CS666" s="51"/>
      <c r="CT666" s="51"/>
      <c r="CU666" s="51"/>
      <c r="CV666" s="51"/>
      <c r="CW666" s="51"/>
      <c r="CX666" s="51"/>
      <c r="CY666" s="51"/>
      <c r="CZ666" s="51"/>
      <c r="DA666" s="51"/>
      <c r="DB666" s="51"/>
      <c r="DC666" s="51"/>
      <c r="DD666" s="51"/>
      <c r="DE666" s="51"/>
      <c r="DF666" s="51"/>
      <c r="DG666" s="51"/>
      <c r="DH666" s="51"/>
      <c r="DI666" s="51"/>
      <c r="DJ666" s="51"/>
      <c r="DK666" s="51"/>
      <c r="DL666" s="51"/>
      <c r="DM666" s="51"/>
      <c r="DN666" s="51"/>
      <c r="DO666" s="51"/>
      <c r="DP666" s="51"/>
      <c r="DQ666" s="51"/>
      <c r="DR666" s="51"/>
      <c r="DS666" s="51"/>
      <c r="DT666" s="51"/>
      <c r="DU666" s="51"/>
      <c r="DV666" s="51"/>
      <c r="DW666" s="51"/>
      <c r="DX666" s="51"/>
      <c r="DY666" s="51"/>
      <c r="DZ666" s="51"/>
      <c r="EA666" s="51"/>
      <c r="EB666" s="51"/>
      <c r="EC666" s="51"/>
      <c r="ED666" s="51"/>
      <c r="EE666" s="51"/>
      <c r="EF666" s="51"/>
      <c r="EG666" s="51"/>
      <c r="EH666" s="51"/>
      <c r="EI666" s="51"/>
      <c r="EJ666" s="51"/>
      <c r="EL666" s="51"/>
    </row>
    <row r="667" spans="3:142" x14ac:dyDescent="0.15">
      <c r="C667" s="44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  <c r="BS667" s="51"/>
      <c r="BT667" s="51"/>
      <c r="BU667" s="51"/>
      <c r="BV667" s="51"/>
      <c r="BW667" s="51"/>
      <c r="BX667" s="51"/>
      <c r="BY667" s="51"/>
      <c r="BZ667" s="51"/>
      <c r="CA667" s="51"/>
      <c r="CB667" s="51"/>
      <c r="CC667" s="51"/>
      <c r="CD667" s="51"/>
      <c r="CE667" s="51"/>
      <c r="CF667" s="51"/>
      <c r="CG667" s="51"/>
      <c r="CH667" s="51"/>
      <c r="CI667" s="51"/>
      <c r="CJ667" s="51"/>
      <c r="CK667" s="51"/>
      <c r="CL667" s="51"/>
      <c r="CM667" s="51"/>
      <c r="CN667" s="51"/>
      <c r="CO667" s="51"/>
      <c r="CP667" s="51"/>
      <c r="CQ667" s="51"/>
      <c r="CR667" s="51"/>
      <c r="CS667" s="51"/>
      <c r="CT667" s="51"/>
      <c r="CU667" s="51"/>
      <c r="CV667" s="51"/>
      <c r="CW667" s="51"/>
      <c r="CX667" s="51"/>
      <c r="CY667" s="51"/>
      <c r="CZ667" s="51"/>
      <c r="DA667" s="51"/>
      <c r="DB667" s="51"/>
      <c r="DC667" s="51"/>
      <c r="DD667" s="51"/>
      <c r="DE667" s="51"/>
      <c r="DF667" s="51"/>
      <c r="DG667" s="51"/>
      <c r="DH667" s="51"/>
      <c r="DI667" s="51"/>
      <c r="DJ667" s="51"/>
      <c r="DK667" s="51"/>
      <c r="DL667" s="51"/>
      <c r="DM667" s="51"/>
      <c r="DN667" s="51"/>
      <c r="DO667" s="51"/>
      <c r="DP667" s="51"/>
      <c r="DQ667" s="51"/>
      <c r="DR667" s="51"/>
      <c r="DS667" s="51"/>
      <c r="DT667" s="51"/>
      <c r="DU667" s="51"/>
      <c r="DV667" s="51"/>
      <c r="DW667" s="51"/>
      <c r="DX667" s="51"/>
      <c r="DY667" s="51"/>
      <c r="DZ667" s="51"/>
      <c r="EA667" s="51"/>
      <c r="EB667" s="51"/>
      <c r="EC667" s="51"/>
      <c r="ED667" s="51"/>
      <c r="EE667" s="51"/>
      <c r="EF667" s="51"/>
      <c r="EG667" s="51"/>
      <c r="EH667" s="51"/>
      <c r="EI667" s="51"/>
      <c r="EJ667" s="51"/>
      <c r="EL667" s="51"/>
    </row>
    <row r="668" spans="3:142" x14ac:dyDescent="0.15">
      <c r="C668" s="44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  <c r="BS668" s="51"/>
      <c r="BT668" s="51"/>
      <c r="BU668" s="51"/>
      <c r="BV668" s="51"/>
      <c r="BW668" s="51"/>
      <c r="BX668" s="51"/>
      <c r="BY668" s="51"/>
      <c r="BZ668" s="51"/>
      <c r="CA668" s="51"/>
      <c r="CB668" s="51"/>
      <c r="CC668" s="51"/>
      <c r="CD668" s="51"/>
      <c r="CE668" s="51"/>
      <c r="CF668" s="51"/>
      <c r="CG668" s="51"/>
      <c r="CH668" s="51"/>
      <c r="CI668" s="51"/>
      <c r="CJ668" s="51"/>
      <c r="CK668" s="51"/>
      <c r="CL668" s="51"/>
      <c r="CM668" s="51"/>
      <c r="CN668" s="51"/>
      <c r="CO668" s="51"/>
      <c r="CP668" s="51"/>
      <c r="CQ668" s="51"/>
      <c r="CR668" s="51"/>
      <c r="CS668" s="51"/>
      <c r="CT668" s="51"/>
      <c r="CU668" s="51"/>
      <c r="CV668" s="51"/>
      <c r="CW668" s="51"/>
      <c r="CX668" s="51"/>
      <c r="CY668" s="51"/>
      <c r="CZ668" s="51"/>
      <c r="DA668" s="51"/>
      <c r="DB668" s="51"/>
      <c r="DC668" s="51"/>
      <c r="DD668" s="51"/>
      <c r="DE668" s="51"/>
      <c r="DF668" s="51"/>
      <c r="DG668" s="51"/>
      <c r="DH668" s="51"/>
      <c r="DI668" s="51"/>
      <c r="DJ668" s="51"/>
      <c r="DK668" s="51"/>
      <c r="DL668" s="51"/>
      <c r="DM668" s="51"/>
      <c r="DN668" s="51"/>
      <c r="DO668" s="51"/>
      <c r="DP668" s="51"/>
      <c r="DQ668" s="51"/>
      <c r="DR668" s="51"/>
      <c r="DS668" s="51"/>
      <c r="DT668" s="51"/>
      <c r="DU668" s="51"/>
      <c r="DV668" s="51"/>
      <c r="DW668" s="51"/>
      <c r="DX668" s="51"/>
      <c r="DY668" s="51"/>
      <c r="DZ668" s="51"/>
      <c r="EA668" s="51"/>
      <c r="EB668" s="51"/>
      <c r="EC668" s="51"/>
      <c r="ED668" s="51"/>
      <c r="EE668" s="51"/>
      <c r="EF668" s="51"/>
      <c r="EG668" s="51"/>
      <c r="EH668" s="51"/>
      <c r="EI668" s="51"/>
      <c r="EJ668" s="51"/>
      <c r="EL668" s="51"/>
    </row>
    <row r="669" spans="3:142" x14ac:dyDescent="0.15">
      <c r="C669" s="44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  <c r="BS669" s="51"/>
      <c r="BT669" s="51"/>
      <c r="BU669" s="51"/>
      <c r="BV669" s="51"/>
      <c r="BW669" s="51"/>
      <c r="BX669" s="51"/>
      <c r="BY669" s="51"/>
      <c r="BZ669" s="51"/>
      <c r="CA669" s="51"/>
      <c r="CB669" s="51"/>
      <c r="CC669" s="51"/>
      <c r="CD669" s="51"/>
      <c r="CE669" s="51"/>
      <c r="CF669" s="51"/>
      <c r="CG669" s="51"/>
      <c r="CH669" s="51"/>
      <c r="CI669" s="51"/>
      <c r="CJ669" s="51"/>
      <c r="CK669" s="51"/>
      <c r="CL669" s="51"/>
      <c r="CM669" s="51"/>
      <c r="CN669" s="51"/>
      <c r="CO669" s="51"/>
      <c r="CP669" s="51"/>
      <c r="CQ669" s="51"/>
      <c r="CR669" s="51"/>
      <c r="CS669" s="51"/>
      <c r="CT669" s="51"/>
      <c r="CU669" s="51"/>
      <c r="CV669" s="51"/>
      <c r="CW669" s="51"/>
      <c r="CX669" s="51"/>
      <c r="CY669" s="51"/>
      <c r="CZ669" s="51"/>
      <c r="DA669" s="51"/>
      <c r="DB669" s="51"/>
      <c r="DC669" s="51"/>
      <c r="DD669" s="51"/>
      <c r="DE669" s="51"/>
      <c r="DF669" s="51"/>
      <c r="DG669" s="51"/>
      <c r="DH669" s="51"/>
      <c r="DI669" s="51"/>
      <c r="DJ669" s="51"/>
      <c r="DK669" s="51"/>
      <c r="DL669" s="51"/>
      <c r="DM669" s="51"/>
      <c r="DN669" s="51"/>
      <c r="DO669" s="51"/>
      <c r="DP669" s="51"/>
      <c r="DQ669" s="51"/>
      <c r="DR669" s="51"/>
      <c r="DS669" s="51"/>
      <c r="DT669" s="51"/>
      <c r="DU669" s="51"/>
      <c r="DV669" s="51"/>
      <c r="DW669" s="51"/>
      <c r="DX669" s="51"/>
      <c r="DY669" s="51"/>
      <c r="DZ669" s="51"/>
      <c r="EA669" s="51"/>
      <c r="EB669" s="51"/>
      <c r="EC669" s="51"/>
      <c r="ED669" s="51"/>
      <c r="EE669" s="51"/>
      <c r="EF669" s="51"/>
      <c r="EG669" s="51"/>
      <c r="EH669" s="51"/>
      <c r="EI669" s="51"/>
      <c r="EJ669" s="51"/>
      <c r="EL669" s="51"/>
    </row>
    <row r="670" spans="3:142" x14ac:dyDescent="0.15">
      <c r="C670" s="44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  <c r="BS670" s="51"/>
      <c r="BT670" s="51"/>
      <c r="BU670" s="51"/>
      <c r="BV670" s="51"/>
      <c r="BW670" s="51"/>
      <c r="BX670" s="51"/>
      <c r="BY670" s="51"/>
      <c r="BZ670" s="51"/>
      <c r="CA670" s="51"/>
      <c r="CB670" s="51"/>
      <c r="CC670" s="51"/>
      <c r="CD670" s="51"/>
      <c r="CE670" s="51"/>
      <c r="CF670" s="51"/>
      <c r="CG670" s="51"/>
      <c r="CH670" s="51"/>
      <c r="CI670" s="51"/>
      <c r="CJ670" s="51"/>
      <c r="CK670" s="51"/>
      <c r="CL670" s="51"/>
      <c r="CM670" s="51"/>
      <c r="CN670" s="51"/>
      <c r="CO670" s="51"/>
      <c r="CP670" s="51"/>
      <c r="CQ670" s="51"/>
      <c r="CR670" s="51"/>
      <c r="CS670" s="51"/>
      <c r="CT670" s="51"/>
      <c r="CU670" s="51"/>
      <c r="CV670" s="51"/>
      <c r="CW670" s="51"/>
      <c r="CX670" s="51"/>
      <c r="CY670" s="51"/>
      <c r="CZ670" s="51"/>
      <c r="DA670" s="51"/>
      <c r="DB670" s="51"/>
      <c r="DC670" s="51"/>
      <c r="DD670" s="51"/>
      <c r="DE670" s="51"/>
      <c r="DF670" s="51"/>
      <c r="DG670" s="51"/>
      <c r="DH670" s="51"/>
      <c r="DI670" s="51"/>
      <c r="DJ670" s="51"/>
      <c r="DK670" s="51"/>
      <c r="DL670" s="51"/>
      <c r="DM670" s="51"/>
      <c r="DN670" s="51"/>
      <c r="DO670" s="51"/>
      <c r="DP670" s="51"/>
      <c r="DQ670" s="51"/>
      <c r="DR670" s="51"/>
      <c r="DS670" s="51"/>
      <c r="DT670" s="51"/>
      <c r="DU670" s="51"/>
      <c r="DV670" s="51"/>
      <c r="DW670" s="51"/>
      <c r="DX670" s="51"/>
      <c r="DY670" s="51"/>
      <c r="DZ670" s="51"/>
      <c r="EA670" s="51"/>
      <c r="EB670" s="51"/>
      <c r="EC670" s="51"/>
      <c r="ED670" s="51"/>
      <c r="EE670" s="51"/>
      <c r="EF670" s="51"/>
      <c r="EG670" s="51"/>
      <c r="EH670" s="51"/>
      <c r="EI670" s="51"/>
      <c r="EJ670" s="51"/>
      <c r="EL670" s="51"/>
    </row>
    <row r="671" spans="3:142" x14ac:dyDescent="0.15">
      <c r="C671" s="44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  <c r="BS671" s="51"/>
      <c r="BT671" s="51"/>
      <c r="BU671" s="51"/>
      <c r="BV671" s="51"/>
      <c r="BW671" s="51"/>
      <c r="BX671" s="51"/>
      <c r="BY671" s="51"/>
      <c r="BZ671" s="51"/>
      <c r="CA671" s="51"/>
      <c r="CB671" s="51"/>
      <c r="CC671" s="51"/>
      <c r="CD671" s="51"/>
      <c r="CE671" s="51"/>
      <c r="CF671" s="51"/>
      <c r="CG671" s="51"/>
      <c r="CH671" s="51"/>
      <c r="CI671" s="51"/>
      <c r="CJ671" s="51"/>
      <c r="CK671" s="51"/>
      <c r="CL671" s="51"/>
      <c r="CM671" s="51"/>
      <c r="CN671" s="51"/>
      <c r="CO671" s="51"/>
      <c r="CP671" s="51"/>
      <c r="CQ671" s="51"/>
      <c r="CR671" s="51"/>
      <c r="CS671" s="51"/>
      <c r="CT671" s="51"/>
      <c r="CU671" s="51"/>
      <c r="CV671" s="51"/>
      <c r="CW671" s="51"/>
      <c r="CX671" s="51"/>
      <c r="CY671" s="51"/>
      <c r="CZ671" s="51"/>
      <c r="DA671" s="51"/>
      <c r="DB671" s="51"/>
      <c r="DC671" s="51"/>
      <c r="DD671" s="51"/>
      <c r="DE671" s="51"/>
      <c r="DF671" s="51"/>
      <c r="DG671" s="51"/>
      <c r="DH671" s="51"/>
      <c r="DI671" s="51"/>
      <c r="DJ671" s="51"/>
      <c r="DK671" s="51"/>
      <c r="DL671" s="51"/>
      <c r="DM671" s="51"/>
      <c r="DN671" s="51"/>
      <c r="DO671" s="51"/>
      <c r="DP671" s="51"/>
      <c r="DQ671" s="51"/>
      <c r="DR671" s="51"/>
      <c r="DS671" s="51"/>
      <c r="DT671" s="51"/>
      <c r="DU671" s="51"/>
      <c r="DV671" s="51"/>
      <c r="DW671" s="51"/>
      <c r="DX671" s="51"/>
      <c r="DY671" s="51"/>
      <c r="DZ671" s="51"/>
      <c r="EA671" s="51"/>
      <c r="EB671" s="51"/>
      <c r="EC671" s="51"/>
      <c r="ED671" s="51"/>
      <c r="EE671" s="51"/>
      <c r="EF671" s="51"/>
      <c r="EG671" s="51"/>
      <c r="EH671" s="51"/>
      <c r="EI671" s="51"/>
      <c r="EJ671" s="51"/>
      <c r="EL671" s="51"/>
    </row>
    <row r="672" spans="3:142" x14ac:dyDescent="0.15">
      <c r="C672" s="44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  <c r="CJ672" s="50"/>
      <c r="CK672" s="50"/>
      <c r="CL672" s="50"/>
      <c r="CM672" s="50"/>
      <c r="CN672" s="50"/>
      <c r="CO672" s="50"/>
      <c r="CP672" s="50"/>
      <c r="CQ672" s="50"/>
      <c r="CR672" s="50"/>
      <c r="CS672" s="50"/>
      <c r="CT672" s="50"/>
      <c r="CU672" s="50"/>
      <c r="CV672" s="50"/>
      <c r="CW672" s="50"/>
      <c r="CX672" s="50"/>
      <c r="CY672" s="50"/>
      <c r="CZ672" s="50"/>
      <c r="DA672" s="50"/>
      <c r="DB672" s="50"/>
      <c r="DC672" s="50"/>
      <c r="DD672" s="50"/>
      <c r="DE672" s="50"/>
      <c r="DF672" s="50"/>
      <c r="DG672" s="50"/>
      <c r="DH672" s="50"/>
      <c r="DI672" s="50"/>
      <c r="DJ672" s="50"/>
      <c r="DK672" s="50"/>
      <c r="DL672" s="50"/>
      <c r="DM672" s="50"/>
      <c r="DN672" s="50"/>
      <c r="DO672" s="50"/>
      <c r="DP672" s="50"/>
      <c r="DQ672" s="50"/>
      <c r="DR672" s="50"/>
      <c r="DS672" s="50"/>
      <c r="DT672" s="50"/>
      <c r="DU672" s="50"/>
      <c r="DV672" s="50"/>
      <c r="DW672" s="50"/>
      <c r="DX672" s="50"/>
      <c r="DY672" s="50"/>
      <c r="DZ672" s="50"/>
      <c r="EA672" s="50"/>
      <c r="EB672" s="50"/>
      <c r="EC672" s="50"/>
      <c r="ED672" s="50"/>
      <c r="EE672" s="50"/>
      <c r="EF672" s="50"/>
      <c r="EG672" s="50"/>
      <c r="EH672" s="50"/>
      <c r="EI672" s="50"/>
      <c r="EJ672" s="50"/>
      <c r="EL672" s="50"/>
    </row>
    <row r="673" spans="3:142" x14ac:dyDescent="0.15">
      <c r="C673" s="44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  <c r="CJ673" s="50"/>
      <c r="CK673" s="50"/>
      <c r="CL673" s="50"/>
      <c r="CM673" s="50"/>
      <c r="CN673" s="50"/>
      <c r="CO673" s="50"/>
      <c r="CP673" s="50"/>
      <c r="CQ673" s="50"/>
      <c r="CR673" s="50"/>
      <c r="CS673" s="50"/>
      <c r="CT673" s="50"/>
      <c r="CU673" s="50"/>
      <c r="CV673" s="50"/>
      <c r="CW673" s="50"/>
      <c r="CX673" s="50"/>
      <c r="CY673" s="50"/>
      <c r="CZ673" s="50"/>
      <c r="DA673" s="50"/>
      <c r="DB673" s="50"/>
      <c r="DC673" s="50"/>
      <c r="DD673" s="50"/>
      <c r="DE673" s="50"/>
      <c r="DF673" s="50"/>
      <c r="DG673" s="50"/>
      <c r="DH673" s="50"/>
      <c r="DI673" s="50"/>
      <c r="DJ673" s="50"/>
      <c r="DK673" s="50"/>
      <c r="DL673" s="50"/>
      <c r="DM673" s="50"/>
      <c r="DN673" s="50"/>
      <c r="DO673" s="50"/>
      <c r="DP673" s="50"/>
      <c r="DQ673" s="50"/>
      <c r="DR673" s="50"/>
      <c r="DS673" s="50"/>
      <c r="DT673" s="50"/>
      <c r="DU673" s="50"/>
      <c r="DV673" s="50"/>
      <c r="DW673" s="50"/>
      <c r="DX673" s="50"/>
      <c r="DY673" s="50"/>
      <c r="DZ673" s="50"/>
      <c r="EA673" s="50"/>
      <c r="EB673" s="50"/>
      <c r="EC673" s="50"/>
      <c r="ED673" s="50"/>
      <c r="EE673" s="50"/>
      <c r="EF673" s="50"/>
      <c r="EG673" s="50"/>
      <c r="EH673" s="50"/>
      <c r="EI673" s="50"/>
      <c r="EJ673" s="50"/>
      <c r="EL673" s="50"/>
    </row>
    <row r="674" spans="3:142" x14ac:dyDescent="0.15">
      <c r="C674" s="44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  <c r="CJ674" s="50"/>
      <c r="CK674" s="50"/>
      <c r="CL674" s="50"/>
      <c r="CM674" s="50"/>
      <c r="CN674" s="50"/>
      <c r="CO674" s="50"/>
      <c r="CP674" s="50"/>
      <c r="CQ674" s="50"/>
      <c r="CR674" s="50"/>
      <c r="CS674" s="50"/>
      <c r="CT674" s="50"/>
      <c r="CU674" s="50"/>
      <c r="CV674" s="50"/>
      <c r="CW674" s="50"/>
      <c r="CX674" s="50"/>
      <c r="CY674" s="50"/>
      <c r="CZ674" s="50"/>
      <c r="DA674" s="50"/>
      <c r="DB674" s="50"/>
      <c r="DC674" s="50"/>
      <c r="DD674" s="50"/>
      <c r="DE674" s="50"/>
      <c r="DF674" s="50"/>
      <c r="DG674" s="50"/>
      <c r="DH674" s="50"/>
      <c r="DI674" s="50"/>
      <c r="DJ674" s="50"/>
      <c r="DK674" s="50"/>
      <c r="DL674" s="50"/>
      <c r="DM674" s="50"/>
      <c r="DN674" s="50"/>
      <c r="DO674" s="50"/>
      <c r="DP674" s="50"/>
      <c r="DQ674" s="50"/>
      <c r="DR674" s="50"/>
      <c r="DS674" s="50"/>
      <c r="DT674" s="50"/>
      <c r="DU674" s="50"/>
      <c r="DV674" s="50"/>
      <c r="DW674" s="50"/>
      <c r="DX674" s="50"/>
      <c r="DY674" s="50"/>
      <c r="DZ674" s="50"/>
      <c r="EA674" s="50"/>
      <c r="EB674" s="50"/>
      <c r="EC674" s="50"/>
      <c r="ED674" s="50"/>
      <c r="EE674" s="50"/>
      <c r="EF674" s="50"/>
      <c r="EG674" s="50"/>
      <c r="EH674" s="50"/>
      <c r="EI674" s="50"/>
      <c r="EJ674" s="50"/>
      <c r="EL674" s="50"/>
    </row>
    <row r="675" spans="3:142" x14ac:dyDescent="0.15">
      <c r="C675" s="44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  <c r="CM675" s="50"/>
      <c r="CN675" s="50"/>
      <c r="CO675" s="50"/>
      <c r="CP675" s="50"/>
      <c r="CQ675" s="50"/>
      <c r="CR675" s="50"/>
      <c r="CS675" s="50"/>
      <c r="CT675" s="50"/>
      <c r="CU675" s="50"/>
      <c r="CV675" s="50"/>
      <c r="CW675" s="50"/>
      <c r="CX675" s="50"/>
      <c r="CY675" s="50"/>
      <c r="CZ675" s="50"/>
      <c r="DA675" s="50"/>
      <c r="DB675" s="50"/>
      <c r="DC675" s="50"/>
      <c r="DD675" s="50"/>
      <c r="DE675" s="50"/>
      <c r="DF675" s="50"/>
      <c r="DG675" s="50"/>
      <c r="DH675" s="50"/>
      <c r="DI675" s="50"/>
      <c r="DJ675" s="50"/>
      <c r="DK675" s="50"/>
      <c r="DL675" s="50"/>
      <c r="DM675" s="50"/>
      <c r="DN675" s="50"/>
      <c r="DO675" s="50"/>
      <c r="DP675" s="50"/>
      <c r="DQ675" s="50"/>
      <c r="DR675" s="50"/>
      <c r="DS675" s="50"/>
      <c r="DT675" s="50"/>
      <c r="DU675" s="50"/>
      <c r="DV675" s="50"/>
      <c r="DW675" s="50"/>
      <c r="DX675" s="50"/>
      <c r="DY675" s="50"/>
      <c r="DZ675" s="50"/>
      <c r="EA675" s="50"/>
      <c r="EB675" s="50"/>
      <c r="EC675" s="50"/>
      <c r="ED675" s="50"/>
      <c r="EE675" s="50"/>
      <c r="EF675" s="50"/>
      <c r="EG675" s="50"/>
      <c r="EH675" s="50"/>
      <c r="EI675" s="50"/>
      <c r="EJ675" s="50"/>
      <c r="EL675" s="50"/>
    </row>
    <row r="676" spans="3:142" x14ac:dyDescent="0.15">
      <c r="C676" s="44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  <c r="CJ676" s="50"/>
      <c r="CK676" s="50"/>
      <c r="CL676" s="50"/>
      <c r="CM676" s="50"/>
      <c r="CN676" s="50"/>
      <c r="CO676" s="50"/>
      <c r="CP676" s="50"/>
      <c r="CQ676" s="50"/>
      <c r="CR676" s="50"/>
      <c r="CS676" s="50"/>
      <c r="CT676" s="50"/>
      <c r="CU676" s="50"/>
      <c r="CV676" s="50"/>
      <c r="CW676" s="50"/>
      <c r="CX676" s="50"/>
      <c r="CY676" s="50"/>
      <c r="CZ676" s="50"/>
      <c r="DA676" s="50"/>
      <c r="DB676" s="50"/>
      <c r="DC676" s="50"/>
      <c r="DD676" s="50"/>
      <c r="DE676" s="50"/>
      <c r="DF676" s="50"/>
      <c r="DG676" s="50"/>
      <c r="DH676" s="50"/>
      <c r="DI676" s="50"/>
      <c r="DJ676" s="50"/>
      <c r="DK676" s="50"/>
      <c r="DL676" s="50"/>
      <c r="DM676" s="50"/>
      <c r="DN676" s="50"/>
      <c r="DO676" s="50"/>
      <c r="DP676" s="50"/>
      <c r="DQ676" s="50"/>
      <c r="DR676" s="50"/>
      <c r="DS676" s="50"/>
      <c r="DT676" s="50"/>
      <c r="DU676" s="50"/>
      <c r="DV676" s="50"/>
      <c r="DW676" s="50"/>
      <c r="DX676" s="50"/>
      <c r="DY676" s="50"/>
      <c r="DZ676" s="50"/>
      <c r="EA676" s="50"/>
      <c r="EB676" s="50"/>
      <c r="EC676" s="50"/>
      <c r="ED676" s="50"/>
      <c r="EE676" s="50"/>
      <c r="EF676" s="50"/>
      <c r="EG676" s="50"/>
      <c r="EH676" s="50"/>
      <c r="EI676" s="50"/>
      <c r="EJ676" s="50"/>
      <c r="EL676" s="50"/>
    </row>
    <row r="677" spans="3:142" x14ac:dyDescent="0.15">
      <c r="C677" s="44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  <c r="CM677" s="50"/>
      <c r="CN677" s="50"/>
      <c r="CO677" s="50"/>
      <c r="CP677" s="50"/>
      <c r="CQ677" s="50"/>
      <c r="CR677" s="50"/>
      <c r="CS677" s="50"/>
      <c r="CT677" s="50"/>
      <c r="CU677" s="50"/>
      <c r="CV677" s="50"/>
      <c r="CW677" s="50"/>
      <c r="CX677" s="50"/>
      <c r="CY677" s="50"/>
      <c r="CZ677" s="50"/>
      <c r="DA677" s="50"/>
      <c r="DB677" s="50"/>
      <c r="DC677" s="50"/>
      <c r="DD677" s="50"/>
      <c r="DE677" s="50"/>
      <c r="DF677" s="50"/>
      <c r="DG677" s="50"/>
      <c r="DH677" s="50"/>
      <c r="DI677" s="50"/>
      <c r="DJ677" s="50"/>
      <c r="DK677" s="50"/>
      <c r="DL677" s="50"/>
      <c r="DM677" s="50"/>
      <c r="DN677" s="50"/>
      <c r="DO677" s="50"/>
      <c r="DP677" s="50"/>
      <c r="DQ677" s="50"/>
      <c r="DR677" s="50"/>
      <c r="DS677" s="50"/>
      <c r="DT677" s="50"/>
      <c r="DU677" s="50"/>
      <c r="DV677" s="50"/>
      <c r="DW677" s="50"/>
      <c r="DX677" s="50"/>
      <c r="DY677" s="50"/>
      <c r="DZ677" s="50"/>
      <c r="EA677" s="50"/>
      <c r="EB677" s="50"/>
      <c r="EC677" s="50"/>
      <c r="ED677" s="50"/>
      <c r="EE677" s="50"/>
      <c r="EF677" s="50"/>
      <c r="EG677" s="50"/>
      <c r="EH677" s="50"/>
      <c r="EI677" s="50"/>
      <c r="EJ677" s="50"/>
      <c r="EL677" s="50"/>
    </row>
    <row r="678" spans="3:142" x14ac:dyDescent="0.15">
      <c r="C678" s="44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  <c r="CJ678" s="50"/>
      <c r="CK678" s="50"/>
      <c r="CL678" s="50"/>
      <c r="CM678" s="50"/>
      <c r="CN678" s="50"/>
      <c r="CO678" s="50"/>
      <c r="CP678" s="50"/>
      <c r="CQ678" s="50"/>
      <c r="CR678" s="50"/>
      <c r="CS678" s="50"/>
      <c r="CT678" s="50"/>
      <c r="CU678" s="50"/>
      <c r="CV678" s="50"/>
      <c r="CW678" s="50"/>
      <c r="CX678" s="50"/>
      <c r="CY678" s="50"/>
      <c r="CZ678" s="50"/>
      <c r="DA678" s="50"/>
      <c r="DB678" s="50"/>
      <c r="DC678" s="50"/>
      <c r="DD678" s="50"/>
      <c r="DE678" s="50"/>
      <c r="DF678" s="50"/>
      <c r="DG678" s="50"/>
      <c r="DH678" s="50"/>
      <c r="DI678" s="50"/>
      <c r="DJ678" s="50"/>
      <c r="DK678" s="50"/>
      <c r="DL678" s="50"/>
      <c r="DM678" s="50"/>
      <c r="DN678" s="50"/>
      <c r="DO678" s="50"/>
      <c r="DP678" s="50"/>
      <c r="DQ678" s="50"/>
      <c r="DR678" s="50"/>
      <c r="DS678" s="50"/>
      <c r="DT678" s="50"/>
      <c r="DU678" s="50"/>
      <c r="DV678" s="50"/>
      <c r="DW678" s="50"/>
      <c r="DX678" s="50"/>
      <c r="DY678" s="50"/>
      <c r="DZ678" s="50"/>
      <c r="EA678" s="50"/>
      <c r="EB678" s="50"/>
      <c r="EC678" s="50"/>
      <c r="ED678" s="50"/>
      <c r="EE678" s="50"/>
      <c r="EF678" s="50"/>
      <c r="EG678" s="50"/>
      <c r="EH678" s="50"/>
      <c r="EI678" s="50"/>
      <c r="EJ678" s="50"/>
      <c r="EL678" s="50"/>
    </row>
    <row r="679" spans="3:142" x14ac:dyDescent="0.15">
      <c r="C679" s="44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50"/>
      <c r="BQ679" s="50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  <c r="CJ679" s="50"/>
      <c r="CK679" s="50"/>
      <c r="CL679" s="50"/>
      <c r="CM679" s="50"/>
      <c r="CN679" s="50"/>
      <c r="CO679" s="50"/>
      <c r="CP679" s="50"/>
      <c r="CQ679" s="50"/>
      <c r="CR679" s="50"/>
      <c r="CS679" s="50"/>
      <c r="CT679" s="50"/>
      <c r="CU679" s="50"/>
      <c r="CV679" s="50"/>
      <c r="CW679" s="50"/>
      <c r="CX679" s="50"/>
      <c r="CY679" s="50"/>
      <c r="CZ679" s="50"/>
      <c r="DA679" s="50"/>
      <c r="DB679" s="50"/>
      <c r="DC679" s="50"/>
      <c r="DD679" s="50"/>
      <c r="DE679" s="50"/>
      <c r="DF679" s="50"/>
      <c r="DG679" s="50"/>
      <c r="DH679" s="50"/>
      <c r="DI679" s="50"/>
      <c r="DJ679" s="50"/>
      <c r="DK679" s="50"/>
      <c r="DL679" s="50"/>
      <c r="DM679" s="50"/>
      <c r="DN679" s="50"/>
      <c r="DO679" s="50"/>
      <c r="DP679" s="50"/>
      <c r="DQ679" s="50"/>
      <c r="DR679" s="50"/>
      <c r="DS679" s="50"/>
      <c r="DT679" s="50"/>
      <c r="DU679" s="50"/>
      <c r="DV679" s="50"/>
      <c r="DW679" s="50"/>
      <c r="DX679" s="50"/>
      <c r="DY679" s="50"/>
      <c r="DZ679" s="50"/>
      <c r="EA679" s="50"/>
      <c r="EB679" s="50"/>
      <c r="EC679" s="50"/>
      <c r="ED679" s="50"/>
      <c r="EE679" s="50"/>
      <c r="EF679" s="50"/>
      <c r="EG679" s="50"/>
      <c r="EH679" s="50"/>
      <c r="EI679" s="50"/>
      <c r="EJ679" s="50"/>
      <c r="EL679" s="50"/>
    </row>
    <row r="680" spans="3:142" x14ac:dyDescent="0.15">
      <c r="C680" s="44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50"/>
      <c r="BQ680" s="50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  <c r="CJ680" s="50"/>
      <c r="CK680" s="50"/>
      <c r="CL680" s="50"/>
      <c r="CM680" s="50"/>
      <c r="CN680" s="50"/>
      <c r="CO680" s="50"/>
      <c r="CP680" s="50"/>
      <c r="CQ680" s="50"/>
      <c r="CR680" s="50"/>
      <c r="CS680" s="50"/>
      <c r="CT680" s="50"/>
      <c r="CU680" s="50"/>
      <c r="CV680" s="50"/>
      <c r="CW680" s="50"/>
      <c r="CX680" s="50"/>
      <c r="CY680" s="50"/>
      <c r="CZ680" s="50"/>
      <c r="DA680" s="50"/>
      <c r="DB680" s="50"/>
      <c r="DC680" s="50"/>
      <c r="DD680" s="50"/>
      <c r="DE680" s="50"/>
      <c r="DF680" s="50"/>
      <c r="DG680" s="50"/>
      <c r="DH680" s="50"/>
      <c r="DI680" s="50"/>
      <c r="DJ680" s="50"/>
      <c r="DK680" s="50"/>
      <c r="DL680" s="50"/>
      <c r="DM680" s="50"/>
      <c r="DN680" s="50"/>
      <c r="DO680" s="50"/>
      <c r="DP680" s="50"/>
      <c r="DQ680" s="50"/>
      <c r="DR680" s="50"/>
      <c r="DS680" s="50"/>
      <c r="DT680" s="50"/>
      <c r="DU680" s="50"/>
      <c r="DV680" s="50"/>
      <c r="DW680" s="50"/>
      <c r="DX680" s="50"/>
      <c r="DY680" s="50"/>
      <c r="DZ680" s="50"/>
      <c r="EA680" s="50"/>
      <c r="EB680" s="50"/>
      <c r="EC680" s="50"/>
      <c r="ED680" s="50"/>
      <c r="EE680" s="50"/>
      <c r="EF680" s="50"/>
      <c r="EG680" s="50"/>
      <c r="EH680" s="50"/>
      <c r="EI680" s="50"/>
      <c r="EJ680" s="50"/>
      <c r="EL680" s="50"/>
    </row>
    <row r="681" spans="3:142" x14ac:dyDescent="0.15">
      <c r="C681" s="44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50"/>
      <c r="BQ681" s="50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  <c r="CJ681" s="50"/>
      <c r="CK681" s="50"/>
      <c r="CL681" s="50"/>
      <c r="CM681" s="50"/>
      <c r="CN681" s="50"/>
      <c r="CO681" s="50"/>
      <c r="CP681" s="50"/>
      <c r="CQ681" s="50"/>
      <c r="CR681" s="50"/>
      <c r="CS681" s="50"/>
      <c r="CT681" s="50"/>
      <c r="CU681" s="50"/>
      <c r="CV681" s="50"/>
      <c r="CW681" s="50"/>
      <c r="CX681" s="50"/>
      <c r="CY681" s="50"/>
      <c r="CZ681" s="50"/>
      <c r="DA681" s="50"/>
      <c r="DB681" s="50"/>
      <c r="DC681" s="50"/>
      <c r="DD681" s="50"/>
      <c r="DE681" s="50"/>
      <c r="DF681" s="50"/>
      <c r="DG681" s="50"/>
      <c r="DH681" s="50"/>
      <c r="DI681" s="50"/>
      <c r="DJ681" s="50"/>
      <c r="DK681" s="50"/>
      <c r="DL681" s="50"/>
      <c r="DM681" s="50"/>
      <c r="DN681" s="50"/>
      <c r="DO681" s="50"/>
      <c r="DP681" s="50"/>
      <c r="DQ681" s="50"/>
      <c r="DR681" s="50"/>
      <c r="DS681" s="50"/>
      <c r="DT681" s="50"/>
      <c r="DU681" s="50"/>
      <c r="DV681" s="50"/>
      <c r="DW681" s="50"/>
      <c r="DX681" s="50"/>
      <c r="DY681" s="50"/>
      <c r="DZ681" s="50"/>
      <c r="EA681" s="50"/>
      <c r="EB681" s="50"/>
      <c r="EC681" s="50"/>
      <c r="ED681" s="50"/>
      <c r="EE681" s="50"/>
      <c r="EF681" s="50"/>
      <c r="EG681" s="50"/>
      <c r="EH681" s="50"/>
      <c r="EI681" s="50"/>
      <c r="EJ681" s="50"/>
      <c r="EL681" s="50"/>
    </row>
    <row r="682" spans="3:142" x14ac:dyDescent="0.15">
      <c r="C682" s="44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50"/>
      <c r="BQ682" s="50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  <c r="CJ682" s="50"/>
      <c r="CK682" s="50"/>
      <c r="CL682" s="50"/>
      <c r="CM682" s="50"/>
      <c r="CN682" s="50"/>
      <c r="CO682" s="50"/>
      <c r="CP682" s="50"/>
      <c r="CQ682" s="50"/>
      <c r="CR682" s="50"/>
      <c r="CS682" s="50"/>
      <c r="CT682" s="50"/>
      <c r="CU682" s="50"/>
      <c r="CV682" s="50"/>
      <c r="CW682" s="50"/>
      <c r="CX682" s="50"/>
      <c r="CY682" s="50"/>
      <c r="CZ682" s="50"/>
      <c r="DA682" s="50"/>
      <c r="DB682" s="50"/>
      <c r="DC682" s="50"/>
      <c r="DD682" s="50"/>
      <c r="DE682" s="50"/>
      <c r="DF682" s="50"/>
      <c r="DG682" s="50"/>
      <c r="DH682" s="50"/>
      <c r="DI682" s="50"/>
      <c r="DJ682" s="50"/>
      <c r="DK682" s="50"/>
      <c r="DL682" s="50"/>
      <c r="DM682" s="50"/>
      <c r="DN682" s="50"/>
      <c r="DO682" s="50"/>
      <c r="DP682" s="50"/>
      <c r="DQ682" s="50"/>
      <c r="DR682" s="50"/>
      <c r="DS682" s="50"/>
      <c r="DT682" s="50"/>
      <c r="DU682" s="50"/>
      <c r="DV682" s="50"/>
      <c r="DW682" s="50"/>
      <c r="DX682" s="50"/>
      <c r="DY682" s="50"/>
      <c r="DZ682" s="50"/>
      <c r="EA682" s="50"/>
      <c r="EB682" s="50"/>
      <c r="EC682" s="50"/>
      <c r="ED682" s="50"/>
      <c r="EE682" s="50"/>
      <c r="EF682" s="50"/>
      <c r="EG682" s="50"/>
      <c r="EH682" s="50"/>
      <c r="EI682" s="50"/>
      <c r="EJ682" s="50"/>
      <c r="EL682" s="50"/>
    </row>
    <row r="683" spans="3:142" x14ac:dyDescent="0.15">
      <c r="C683" s="44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50"/>
      <c r="BQ683" s="50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  <c r="CJ683" s="50"/>
      <c r="CK683" s="50"/>
      <c r="CL683" s="50"/>
      <c r="CM683" s="50"/>
      <c r="CN683" s="50"/>
      <c r="CO683" s="50"/>
      <c r="CP683" s="50"/>
      <c r="CQ683" s="50"/>
      <c r="CR683" s="50"/>
      <c r="CS683" s="50"/>
      <c r="CT683" s="50"/>
      <c r="CU683" s="50"/>
      <c r="CV683" s="50"/>
      <c r="CW683" s="50"/>
      <c r="CX683" s="50"/>
      <c r="CY683" s="50"/>
      <c r="CZ683" s="50"/>
      <c r="DA683" s="50"/>
      <c r="DB683" s="50"/>
      <c r="DC683" s="50"/>
      <c r="DD683" s="50"/>
      <c r="DE683" s="50"/>
      <c r="DF683" s="50"/>
      <c r="DG683" s="50"/>
      <c r="DH683" s="50"/>
      <c r="DI683" s="50"/>
      <c r="DJ683" s="50"/>
      <c r="DK683" s="50"/>
      <c r="DL683" s="50"/>
      <c r="DM683" s="50"/>
      <c r="DN683" s="50"/>
      <c r="DO683" s="50"/>
      <c r="DP683" s="50"/>
      <c r="DQ683" s="50"/>
      <c r="DR683" s="50"/>
      <c r="DS683" s="50"/>
      <c r="DT683" s="50"/>
      <c r="DU683" s="50"/>
      <c r="DV683" s="50"/>
      <c r="DW683" s="50"/>
      <c r="DX683" s="50"/>
      <c r="DY683" s="50"/>
      <c r="DZ683" s="50"/>
      <c r="EA683" s="50"/>
      <c r="EB683" s="50"/>
      <c r="EC683" s="50"/>
      <c r="ED683" s="50"/>
      <c r="EE683" s="50"/>
      <c r="EF683" s="50"/>
      <c r="EG683" s="50"/>
      <c r="EH683" s="50"/>
      <c r="EI683" s="50"/>
      <c r="EJ683" s="50"/>
      <c r="EL683" s="50"/>
    </row>
    <row r="684" spans="3:142" x14ac:dyDescent="0.15">
      <c r="C684" s="44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50"/>
      <c r="BQ684" s="50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  <c r="CJ684" s="50"/>
      <c r="CK684" s="50"/>
      <c r="CL684" s="50"/>
      <c r="CM684" s="50"/>
      <c r="CN684" s="50"/>
      <c r="CO684" s="50"/>
      <c r="CP684" s="50"/>
      <c r="CQ684" s="50"/>
      <c r="CR684" s="50"/>
      <c r="CS684" s="50"/>
      <c r="CT684" s="50"/>
      <c r="CU684" s="50"/>
      <c r="CV684" s="50"/>
      <c r="CW684" s="50"/>
      <c r="CX684" s="50"/>
      <c r="CY684" s="50"/>
      <c r="CZ684" s="50"/>
      <c r="DA684" s="50"/>
      <c r="DB684" s="50"/>
      <c r="DC684" s="50"/>
      <c r="DD684" s="50"/>
      <c r="DE684" s="50"/>
      <c r="DF684" s="50"/>
      <c r="DG684" s="50"/>
      <c r="DH684" s="50"/>
      <c r="DI684" s="50"/>
      <c r="DJ684" s="50"/>
      <c r="DK684" s="50"/>
      <c r="DL684" s="50"/>
      <c r="DM684" s="50"/>
      <c r="DN684" s="50"/>
      <c r="DO684" s="50"/>
      <c r="DP684" s="50"/>
      <c r="DQ684" s="50"/>
      <c r="DR684" s="50"/>
      <c r="DS684" s="50"/>
      <c r="DT684" s="50"/>
      <c r="DU684" s="50"/>
      <c r="DV684" s="50"/>
      <c r="DW684" s="50"/>
      <c r="DX684" s="50"/>
      <c r="DY684" s="50"/>
      <c r="DZ684" s="50"/>
      <c r="EA684" s="50"/>
      <c r="EB684" s="50"/>
      <c r="EC684" s="50"/>
      <c r="ED684" s="50"/>
      <c r="EE684" s="50"/>
      <c r="EF684" s="50"/>
      <c r="EG684" s="50"/>
      <c r="EH684" s="50"/>
      <c r="EI684" s="50"/>
      <c r="EJ684" s="50"/>
      <c r="EL684" s="50"/>
    </row>
    <row r="685" spans="3:142" x14ac:dyDescent="0.15">
      <c r="C685" s="44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50"/>
      <c r="BQ685" s="50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  <c r="CJ685" s="50"/>
      <c r="CK685" s="50"/>
      <c r="CL685" s="50"/>
      <c r="CM685" s="50"/>
      <c r="CN685" s="50"/>
      <c r="CO685" s="50"/>
      <c r="CP685" s="50"/>
      <c r="CQ685" s="50"/>
      <c r="CR685" s="50"/>
      <c r="CS685" s="50"/>
      <c r="CT685" s="50"/>
      <c r="CU685" s="50"/>
      <c r="CV685" s="50"/>
      <c r="CW685" s="50"/>
      <c r="CX685" s="50"/>
      <c r="CY685" s="50"/>
      <c r="CZ685" s="50"/>
      <c r="DA685" s="50"/>
      <c r="DB685" s="50"/>
      <c r="DC685" s="50"/>
      <c r="DD685" s="50"/>
      <c r="DE685" s="50"/>
      <c r="DF685" s="50"/>
      <c r="DG685" s="50"/>
      <c r="DH685" s="50"/>
      <c r="DI685" s="50"/>
      <c r="DJ685" s="50"/>
      <c r="DK685" s="50"/>
      <c r="DL685" s="50"/>
      <c r="DM685" s="50"/>
      <c r="DN685" s="50"/>
      <c r="DO685" s="50"/>
      <c r="DP685" s="50"/>
      <c r="DQ685" s="50"/>
      <c r="DR685" s="50"/>
      <c r="DS685" s="50"/>
      <c r="DT685" s="50"/>
      <c r="DU685" s="50"/>
      <c r="DV685" s="50"/>
      <c r="DW685" s="50"/>
      <c r="DX685" s="50"/>
      <c r="DY685" s="50"/>
      <c r="DZ685" s="50"/>
      <c r="EA685" s="50"/>
      <c r="EB685" s="50"/>
      <c r="EC685" s="50"/>
      <c r="ED685" s="50"/>
      <c r="EE685" s="50"/>
      <c r="EF685" s="50"/>
      <c r="EG685" s="50"/>
      <c r="EH685" s="50"/>
      <c r="EI685" s="50"/>
      <c r="EJ685" s="50"/>
      <c r="EL685" s="50"/>
    </row>
    <row r="686" spans="3:142" x14ac:dyDescent="0.15">
      <c r="C686" s="44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50"/>
      <c r="BQ686" s="50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  <c r="CJ686" s="50"/>
      <c r="CK686" s="50"/>
      <c r="CL686" s="50"/>
      <c r="CM686" s="50"/>
      <c r="CN686" s="50"/>
      <c r="CO686" s="50"/>
      <c r="CP686" s="50"/>
      <c r="CQ686" s="50"/>
      <c r="CR686" s="50"/>
      <c r="CS686" s="50"/>
      <c r="CT686" s="50"/>
      <c r="CU686" s="50"/>
      <c r="CV686" s="50"/>
      <c r="CW686" s="50"/>
      <c r="CX686" s="50"/>
      <c r="CY686" s="50"/>
      <c r="CZ686" s="50"/>
      <c r="DA686" s="50"/>
      <c r="DB686" s="50"/>
      <c r="DC686" s="50"/>
      <c r="DD686" s="50"/>
      <c r="DE686" s="50"/>
      <c r="DF686" s="50"/>
      <c r="DG686" s="50"/>
      <c r="DH686" s="50"/>
      <c r="DI686" s="50"/>
      <c r="DJ686" s="50"/>
      <c r="DK686" s="50"/>
      <c r="DL686" s="50"/>
      <c r="DM686" s="50"/>
      <c r="DN686" s="50"/>
      <c r="DO686" s="50"/>
      <c r="DP686" s="50"/>
      <c r="DQ686" s="50"/>
      <c r="DR686" s="50"/>
      <c r="DS686" s="50"/>
      <c r="DT686" s="50"/>
      <c r="DU686" s="50"/>
      <c r="DV686" s="50"/>
      <c r="DW686" s="50"/>
      <c r="DX686" s="50"/>
      <c r="DY686" s="50"/>
      <c r="DZ686" s="50"/>
      <c r="EA686" s="50"/>
      <c r="EB686" s="50"/>
      <c r="EC686" s="50"/>
      <c r="ED686" s="50"/>
      <c r="EE686" s="50"/>
      <c r="EF686" s="50"/>
      <c r="EG686" s="50"/>
      <c r="EH686" s="50"/>
      <c r="EI686" s="50"/>
      <c r="EJ686" s="50"/>
      <c r="EL686" s="50"/>
    </row>
    <row r="687" spans="3:142" x14ac:dyDescent="0.15">
      <c r="C687" s="44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50"/>
      <c r="BQ687" s="50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  <c r="CJ687" s="50"/>
      <c r="CK687" s="50"/>
      <c r="CL687" s="50"/>
      <c r="CM687" s="50"/>
      <c r="CN687" s="50"/>
      <c r="CO687" s="50"/>
      <c r="CP687" s="50"/>
      <c r="CQ687" s="50"/>
      <c r="CR687" s="50"/>
      <c r="CS687" s="50"/>
      <c r="CT687" s="50"/>
      <c r="CU687" s="50"/>
      <c r="CV687" s="50"/>
      <c r="CW687" s="50"/>
      <c r="CX687" s="50"/>
      <c r="CY687" s="50"/>
      <c r="CZ687" s="50"/>
      <c r="DA687" s="50"/>
      <c r="DB687" s="50"/>
      <c r="DC687" s="50"/>
      <c r="DD687" s="50"/>
      <c r="DE687" s="50"/>
      <c r="DF687" s="50"/>
      <c r="DG687" s="50"/>
      <c r="DH687" s="50"/>
      <c r="DI687" s="50"/>
      <c r="DJ687" s="50"/>
      <c r="DK687" s="50"/>
      <c r="DL687" s="50"/>
      <c r="DM687" s="50"/>
      <c r="DN687" s="50"/>
      <c r="DO687" s="50"/>
      <c r="DP687" s="50"/>
      <c r="DQ687" s="50"/>
      <c r="DR687" s="50"/>
      <c r="DS687" s="50"/>
      <c r="DT687" s="50"/>
      <c r="DU687" s="50"/>
      <c r="DV687" s="50"/>
      <c r="DW687" s="50"/>
      <c r="DX687" s="50"/>
      <c r="DY687" s="50"/>
      <c r="DZ687" s="50"/>
      <c r="EA687" s="50"/>
      <c r="EB687" s="50"/>
      <c r="EC687" s="50"/>
      <c r="ED687" s="50"/>
      <c r="EE687" s="50"/>
      <c r="EF687" s="50"/>
      <c r="EG687" s="50"/>
      <c r="EH687" s="50"/>
      <c r="EI687" s="50"/>
      <c r="EJ687" s="50"/>
      <c r="EL687" s="50"/>
    </row>
    <row r="688" spans="3:142" x14ac:dyDescent="0.15">
      <c r="C688" s="44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50"/>
      <c r="BQ688" s="50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  <c r="CJ688" s="50"/>
      <c r="CK688" s="50"/>
      <c r="CL688" s="50"/>
      <c r="CM688" s="50"/>
      <c r="CN688" s="50"/>
      <c r="CO688" s="50"/>
      <c r="CP688" s="50"/>
      <c r="CQ688" s="50"/>
      <c r="CR688" s="50"/>
      <c r="CS688" s="50"/>
      <c r="CT688" s="50"/>
      <c r="CU688" s="50"/>
      <c r="CV688" s="50"/>
      <c r="CW688" s="50"/>
      <c r="CX688" s="50"/>
      <c r="CY688" s="50"/>
      <c r="CZ688" s="50"/>
      <c r="DA688" s="50"/>
      <c r="DB688" s="50"/>
      <c r="DC688" s="50"/>
      <c r="DD688" s="50"/>
      <c r="DE688" s="50"/>
      <c r="DF688" s="50"/>
      <c r="DG688" s="50"/>
      <c r="DH688" s="50"/>
      <c r="DI688" s="50"/>
      <c r="DJ688" s="50"/>
      <c r="DK688" s="50"/>
      <c r="DL688" s="50"/>
      <c r="DM688" s="50"/>
      <c r="DN688" s="50"/>
      <c r="DO688" s="50"/>
      <c r="DP688" s="50"/>
      <c r="DQ688" s="50"/>
      <c r="DR688" s="50"/>
      <c r="DS688" s="50"/>
      <c r="DT688" s="50"/>
      <c r="DU688" s="50"/>
      <c r="DV688" s="50"/>
      <c r="DW688" s="50"/>
      <c r="DX688" s="50"/>
      <c r="DY688" s="50"/>
      <c r="DZ688" s="50"/>
      <c r="EA688" s="50"/>
      <c r="EB688" s="50"/>
      <c r="EC688" s="50"/>
      <c r="ED688" s="50"/>
      <c r="EE688" s="50"/>
      <c r="EF688" s="50"/>
      <c r="EG688" s="50"/>
      <c r="EH688" s="50"/>
      <c r="EI688" s="50"/>
      <c r="EJ688" s="50"/>
      <c r="EL688" s="50"/>
    </row>
    <row r="689" spans="3:142" x14ac:dyDescent="0.15">
      <c r="C689" s="44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  <c r="CJ689" s="50"/>
      <c r="CK689" s="50"/>
      <c r="CL689" s="50"/>
      <c r="CM689" s="50"/>
      <c r="CN689" s="50"/>
      <c r="CO689" s="50"/>
      <c r="CP689" s="50"/>
      <c r="CQ689" s="50"/>
      <c r="CR689" s="50"/>
      <c r="CS689" s="50"/>
      <c r="CT689" s="50"/>
      <c r="CU689" s="50"/>
      <c r="CV689" s="50"/>
      <c r="CW689" s="50"/>
      <c r="CX689" s="50"/>
      <c r="CY689" s="50"/>
      <c r="CZ689" s="50"/>
      <c r="DA689" s="50"/>
      <c r="DB689" s="50"/>
      <c r="DC689" s="50"/>
      <c r="DD689" s="50"/>
      <c r="DE689" s="50"/>
      <c r="DF689" s="50"/>
      <c r="DG689" s="50"/>
      <c r="DH689" s="50"/>
      <c r="DI689" s="50"/>
      <c r="DJ689" s="50"/>
      <c r="DK689" s="50"/>
      <c r="DL689" s="50"/>
      <c r="DM689" s="50"/>
      <c r="DN689" s="50"/>
      <c r="DO689" s="50"/>
      <c r="DP689" s="50"/>
      <c r="DQ689" s="50"/>
      <c r="DR689" s="50"/>
      <c r="DS689" s="50"/>
      <c r="DT689" s="50"/>
      <c r="DU689" s="50"/>
      <c r="DV689" s="50"/>
      <c r="DW689" s="50"/>
      <c r="DX689" s="50"/>
      <c r="DY689" s="50"/>
      <c r="DZ689" s="50"/>
      <c r="EA689" s="50"/>
      <c r="EB689" s="50"/>
      <c r="EC689" s="50"/>
      <c r="ED689" s="50"/>
      <c r="EE689" s="50"/>
      <c r="EF689" s="50"/>
      <c r="EG689" s="50"/>
      <c r="EH689" s="50"/>
      <c r="EI689" s="50"/>
      <c r="EJ689" s="50"/>
      <c r="EL689" s="50"/>
    </row>
    <row r="690" spans="3:142" x14ac:dyDescent="0.15">
      <c r="C690" s="44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  <c r="CJ690" s="50"/>
      <c r="CK690" s="50"/>
      <c r="CL690" s="50"/>
      <c r="CM690" s="50"/>
      <c r="CN690" s="50"/>
      <c r="CO690" s="50"/>
      <c r="CP690" s="50"/>
      <c r="CQ690" s="50"/>
      <c r="CR690" s="50"/>
      <c r="CS690" s="50"/>
      <c r="CT690" s="50"/>
      <c r="CU690" s="50"/>
      <c r="CV690" s="50"/>
      <c r="CW690" s="50"/>
      <c r="CX690" s="50"/>
      <c r="CY690" s="50"/>
      <c r="CZ690" s="50"/>
      <c r="DA690" s="50"/>
      <c r="DB690" s="50"/>
      <c r="DC690" s="50"/>
      <c r="DD690" s="50"/>
      <c r="DE690" s="50"/>
      <c r="DF690" s="50"/>
      <c r="DG690" s="50"/>
      <c r="DH690" s="50"/>
      <c r="DI690" s="50"/>
      <c r="DJ690" s="50"/>
      <c r="DK690" s="50"/>
      <c r="DL690" s="50"/>
      <c r="DM690" s="50"/>
      <c r="DN690" s="50"/>
      <c r="DO690" s="50"/>
      <c r="DP690" s="50"/>
      <c r="DQ690" s="50"/>
      <c r="DR690" s="50"/>
      <c r="DS690" s="50"/>
      <c r="DT690" s="50"/>
      <c r="DU690" s="50"/>
      <c r="DV690" s="50"/>
      <c r="DW690" s="50"/>
      <c r="DX690" s="50"/>
      <c r="DY690" s="50"/>
      <c r="DZ690" s="50"/>
      <c r="EA690" s="50"/>
      <c r="EB690" s="50"/>
      <c r="EC690" s="50"/>
      <c r="ED690" s="50"/>
      <c r="EE690" s="50"/>
      <c r="EF690" s="50"/>
      <c r="EG690" s="50"/>
      <c r="EH690" s="50"/>
      <c r="EI690" s="50"/>
      <c r="EJ690" s="50"/>
      <c r="EL690" s="50"/>
    </row>
    <row r="691" spans="3:142" x14ac:dyDescent="0.15">
      <c r="C691" s="44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0"/>
      <c r="DA691" s="50"/>
      <c r="DB691" s="50"/>
      <c r="DC691" s="50"/>
      <c r="DD691" s="50"/>
      <c r="DE691" s="50"/>
      <c r="DF691" s="50"/>
      <c r="DG691" s="50"/>
      <c r="DH691" s="50"/>
      <c r="DI691" s="50"/>
      <c r="DJ691" s="50"/>
      <c r="DK691" s="50"/>
      <c r="DL691" s="50"/>
      <c r="DM691" s="50"/>
      <c r="DN691" s="50"/>
      <c r="DO691" s="50"/>
      <c r="DP691" s="50"/>
      <c r="DQ691" s="50"/>
      <c r="DR691" s="50"/>
      <c r="DS691" s="50"/>
      <c r="DT691" s="50"/>
      <c r="DU691" s="50"/>
      <c r="DV691" s="50"/>
      <c r="DW691" s="50"/>
      <c r="DX691" s="50"/>
      <c r="DY691" s="50"/>
      <c r="DZ691" s="50"/>
      <c r="EA691" s="50"/>
      <c r="EB691" s="50"/>
      <c r="EC691" s="50"/>
      <c r="ED691" s="50"/>
      <c r="EE691" s="50"/>
      <c r="EF691" s="50"/>
      <c r="EG691" s="50"/>
      <c r="EH691" s="50"/>
      <c r="EI691" s="50"/>
      <c r="EJ691" s="50"/>
      <c r="EL691" s="50"/>
    </row>
    <row r="692" spans="3:142" x14ac:dyDescent="0.15">
      <c r="C692" s="44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  <c r="CJ692" s="50"/>
      <c r="CK692" s="50"/>
      <c r="CL692" s="50"/>
      <c r="CM692" s="50"/>
      <c r="CN692" s="50"/>
      <c r="CO692" s="50"/>
      <c r="CP692" s="50"/>
      <c r="CQ692" s="50"/>
      <c r="CR692" s="50"/>
      <c r="CS692" s="50"/>
      <c r="CT692" s="50"/>
      <c r="CU692" s="50"/>
      <c r="CV692" s="50"/>
      <c r="CW692" s="50"/>
      <c r="CX692" s="50"/>
      <c r="CY692" s="50"/>
      <c r="CZ692" s="50"/>
      <c r="DA692" s="50"/>
      <c r="DB692" s="50"/>
      <c r="DC692" s="50"/>
      <c r="DD692" s="50"/>
      <c r="DE692" s="50"/>
      <c r="DF692" s="50"/>
      <c r="DG692" s="50"/>
      <c r="DH692" s="50"/>
      <c r="DI692" s="50"/>
      <c r="DJ692" s="50"/>
      <c r="DK692" s="50"/>
      <c r="DL692" s="50"/>
      <c r="DM692" s="50"/>
      <c r="DN692" s="50"/>
      <c r="DO692" s="50"/>
      <c r="DP692" s="50"/>
      <c r="DQ692" s="50"/>
      <c r="DR692" s="50"/>
      <c r="DS692" s="50"/>
      <c r="DT692" s="50"/>
      <c r="DU692" s="50"/>
      <c r="DV692" s="50"/>
      <c r="DW692" s="50"/>
      <c r="DX692" s="50"/>
      <c r="DY692" s="50"/>
      <c r="DZ692" s="50"/>
      <c r="EA692" s="50"/>
      <c r="EB692" s="50"/>
      <c r="EC692" s="50"/>
      <c r="ED692" s="50"/>
      <c r="EE692" s="50"/>
      <c r="EF692" s="50"/>
      <c r="EG692" s="50"/>
      <c r="EH692" s="50"/>
      <c r="EI692" s="50"/>
      <c r="EJ692" s="50"/>
      <c r="EL692" s="50"/>
    </row>
    <row r="693" spans="3:142" x14ac:dyDescent="0.15">
      <c r="C693" s="44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  <c r="CM693" s="50"/>
      <c r="CN693" s="50"/>
      <c r="CO693" s="50"/>
      <c r="CP693" s="50"/>
      <c r="CQ693" s="50"/>
      <c r="CR693" s="50"/>
      <c r="CS693" s="50"/>
      <c r="CT693" s="50"/>
      <c r="CU693" s="50"/>
      <c r="CV693" s="50"/>
      <c r="CW693" s="50"/>
      <c r="CX693" s="50"/>
      <c r="CY693" s="50"/>
      <c r="CZ693" s="50"/>
      <c r="DA693" s="50"/>
      <c r="DB693" s="50"/>
      <c r="DC693" s="50"/>
      <c r="DD693" s="50"/>
      <c r="DE693" s="50"/>
      <c r="DF693" s="50"/>
      <c r="DG693" s="50"/>
      <c r="DH693" s="50"/>
      <c r="DI693" s="50"/>
      <c r="DJ693" s="50"/>
      <c r="DK693" s="50"/>
      <c r="DL693" s="50"/>
      <c r="DM693" s="50"/>
      <c r="DN693" s="50"/>
      <c r="DO693" s="50"/>
      <c r="DP693" s="50"/>
      <c r="DQ693" s="50"/>
      <c r="DR693" s="50"/>
      <c r="DS693" s="50"/>
      <c r="DT693" s="50"/>
      <c r="DU693" s="50"/>
      <c r="DV693" s="50"/>
      <c r="DW693" s="50"/>
      <c r="DX693" s="50"/>
      <c r="DY693" s="50"/>
      <c r="DZ693" s="50"/>
      <c r="EA693" s="50"/>
      <c r="EB693" s="50"/>
      <c r="EC693" s="50"/>
      <c r="ED693" s="50"/>
      <c r="EE693" s="50"/>
      <c r="EF693" s="50"/>
      <c r="EG693" s="50"/>
      <c r="EH693" s="50"/>
      <c r="EI693" s="50"/>
      <c r="EJ693" s="50"/>
      <c r="EL693" s="50"/>
    </row>
    <row r="694" spans="3:142" x14ac:dyDescent="0.15">
      <c r="C694" s="44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50"/>
      <c r="BQ694" s="50"/>
      <c r="BR694" s="50"/>
      <c r="BS694" s="50"/>
      <c r="BT694" s="50"/>
      <c r="BU694" s="50"/>
      <c r="BV694" s="50"/>
      <c r="BW694" s="50"/>
      <c r="BX694" s="50"/>
      <c r="BY694" s="50"/>
      <c r="BZ694" s="50"/>
      <c r="CA694" s="50"/>
      <c r="CB694" s="50"/>
      <c r="CC694" s="50"/>
      <c r="CD694" s="50"/>
      <c r="CE694" s="50"/>
      <c r="CF694" s="50"/>
      <c r="CG694" s="50"/>
      <c r="CH694" s="50"/>
      <c r="CI694" s="50"/>
      <c r="CJ694" s="50"/>
      <c r="CK694" s="50"/>
      <c r="CL694" s="50"/>
      <c r="CM694" s="50"/>
      <c r="CN694" s="50"/>
      <c r="CO694" s="50"/>
      <c r="CP694" s="50"/>
      <c r="CQ694" s="50"/>
      <c r="CR694" s="50"/>
      <c r="CS694" s="50"/>
      <c r="CT694" s="50"/>
      <c r="CU694" s="50"/>
      <c r="CV694" s="50"/>
      <c r="CW694" s="50"/>
      <c r="CX694" s="50"/>
      <c r="CY694" s="50"/>
      <c r="CZ694" s="50"/>
      <c r="DA694" s="50"/>
      <c r="DB694" s="50"/>
      <c r="DC694" s="50"/>
      <c r="DD694" s="50"/>
      <c r="DE694" s="50"/>
      <c r="DF694" s="50"/>
      <c r="DG694" s="50"/>
      <c r="DH694" s="50"/>
      <c r="DI694" s="50"/>
      <c r="DJ694" s="50"/>
      <c r="DK694" s="50"/>
      <c r="DL694" s="50"/>
      <c r="DM694" s="50"/>
      <c r="DN694" s="50"/>
      <c r="DO694" s="50"/>
      <c r="DP694" s="50"/>
      <c r="DQ694" s="50"/>
      <c r="DR694" s="50"/>
      <c r="DS694" s="50"/>
      <c r="DT694" s="50"/>
      <c r="DU694" s="50"/>
      <c r="DV694" s="50"/>
      <c r="DW694" s="50"/>
      <c r="DX694" s="50"/>
      <c r="DY694" s="50"/>
      <c r="DZ694" s="50"/>
      <c r="EA694" s="50"/>
      <c r="EB694" s="50"/>
      <c r="EC694" s="50"/>
      <c r="ED694" s="50"/>
      <c r="EE694" s="50"/>
      <c r="EF694" s="50"/>
      <c r="EG694" s="50"/>
      <c r="EH694" s="50"/>
      <c r="EI694" s="50"/>
      <c r="EJ694" s="50"/>
      <c r="EL694" s="50"/>
    </row>
    <row r="695" spans="3:142" x14ac:dyDescent="0.15">
      <c r="C695" s="44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50"/>
      <c r="BQ695" s="50"/>
      <c r="BR695" s="50"/>
      <c r="BS695" s="50"/>
      <c r="BT695" s="50"/>
      <c r="BU695" s="50"/>
      <c r="BV695" s="50"/>
      <c r="BW695" s="50"/>
      <c r="BX695" s="50"/>
      <c r="BY695" s="50"/>
      <c r="BZ695" s="50"/>
      <c r="CA695" s="50"/>
      <c r="CB695" s="50"/>
      <c r="CC695" s="50"/>
      <c r="CD695" s="50"/>
      <c r="CE695" s="50"/>
      <c r="CF695" s="50"/>
      <c r="CG695" s="50"/>
      <c r="CH695" s="50"/>
      <c r="CI695" s="50"/>
      <c r="CJ695" s="50"/>
      <c r="CK695" s="50"/>
      <c r="CL695" s="50"/>
      <c r="CM695" s="50"/>
      <c r="CN695" s="50"/>
      <c r="CO695" s="50"/>
      <c r="CP695" s="50"/>
      <c r="CQ695" s="50"/>
      <c r="CR695" s="50"/>
      <c r="CS695" s="50"/>
      <c r="CT695" s="50"/>
      <c r="CU695" s="50"/>
      <c r="CV695" s="50"/>
      <c r="CW695" s="50"/>
      <c r="CX695" s="50"/>
      <c r="CY695" s="50"/>
      <c r="CZ695" s="50"/>
      <c r="DA695" s="50"/>
      <c r="DB695" s="50"/>
      <c r="DC695" s="50"/>
      <c r="DD695" s="50"/>
      <c r="DE695" s="50"/>
      <c r="DF695" s="50"/>
      <c r="DG695" s="50"/>
      <c r="DH695" s="50"/>
      <c r="DI695" s="50"/>
      <c r="DJ695" s="50"/>
      <c r="DK695" s="50"/>
      <c r="DL695" s="50"/>
      <c r="DM695" s="50"/>
      <c r="DN695" s="50"/>
      <c r="DO695" s="50"/>
      <c r="DP695" s="50"/>
      <c r="DQ695" s="50"/>
      <c r="DR695" s="50"/>
      <c r="DS695" s="50"/>
      <c r="DT695" s="50"/>
      <c r="DU695" s="50"/>
      <c r="DV695" s="50"/>
      <c r="DW695" s="50"/>
      <c r="DX695" s="50"/>
      <c r="DY695" s="50"/>
      <c r="DZ695" s="50"/>
      <c r="EA695" s="50"/>
      <c r="EB695" s="50"/>
      <c r="EC695" s="50"/>
      <c r="ED695" s="50"/>
      <c r="EE695" s="50"/>
      <c r="EF695" s="50"/>
      <c r="EG695" s="50"/>
      <c r="EH695" s="50"/>
      <c r="EI695" s="50"/>
      <c r="EJ695" s="50"/>
      <c r="EL695" s="50"/>
    </row>
    <row r="696" spans="3:142" x14ac:dyDescent="0.15">
      <c r="C696" s="44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50"/>
      <c r="BQ696" s="50"/>
      <c r="BR696" s="50"/>
      <c r="BS696" s="50"/>
      <c r="BT696" s="50"/>
      <c r="BU696" s="50"/>
      <c r="BV696" s="50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  <c r="CJ696" s="50"/>
      <c r="CK696" s="50"/>
      <c r="CL696" s="50"/>
      <c r="CM696" s="50"/>
      <c r="CN696" s="50"/>
      <c r="CO696" s="50"/>
      <c r="CP696" s="50"/>
      <c r="CQ696" s="50"/>
      <c r="CR696" s="50"/>
      <c r="CS696" s="50"/>
      <c r="CT696" s="50"/>
      <c r="CU696" s="50"/>
      <c r="CV696" s="50"/>
      <c r="CW696" s="50"/>
      <c r="CX696" s="50"/>
      <c r="CY696" s="50"/>
      <c r="CZ696" s="50"/>
      <c r="DA696" s="50"/>
      <c r="DB696" s="50"/>
      <c r="DC696" s="50"/>
      <c r="DD696" s="50"/>
      <c r="DE696" s="50"/>
      <c r="DF696" s="50"/>
      <c r="DG696" s="50"/>
      <c r="DH696" s="50"/>
      <c r="DI696" s="50"/>
      <c r="DJ696" s="50"/>
      <c r="DK696" s="50"/>
      <c r="DL696" s="50"/>
      <c r="DM696" s="50"/>
      <c r="DN696" s="50"/>
      <c r="DO696" s="50"/>
      <c r="DP696" s="50"/>
      <c r="DQ696" s="50"/>
      <c r="DR696" s="50"/>
      <c r="DS696" s="50"/>
      <c r="DT696" s="50"/>
      <c r="DU696" s="50"/>
      <c r="DV696" s="50"/>
      <c r="DW696" s="50"/>
      <c r="DX696" s="50"/>
      <c r="DY696" s="50"/>
      <c r="DZ696" s="50"/>
      <c r="EA696" s="50"/>
      <c r="EB696" s="50"/>
      <c r="EC696" s="50"/>
      <c r="ED696" s="50"/>
      <c r="EE696" s="50"/>
      <c r="EF696" s="50"/>
      <c r="EG696" s="50"/>
      <c r="EH696" s="50"/>
      <c r="EI696" s="50"/>
      <c r="EJ696" s="50"/>
      <c r="EL696" s="50"/>
    </row>
    <row r="697" spans="3:142" x14ac:dyDescent="0.15">
      <c r="C697" s="44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50"/>
      <c r="BQ697" s="50"/>
      <c r="BR697" s="50"/>
      <c r="BS697" s="50"/>
      <c r="BT697" s="50"/>
      <c r="BU697" s="50"/>
      <c r="BV697" s="50"/>
      <c r="BW697" s="50"/>
      <c r="BX697" s="50"/>
      <c r="BY697" s="50"/>
      <c r="BZ697" s="50"/>
      <c r="CA697" s="50"/>
      <c r="CB697" s="50"/>
      <c r="CC697" s="50"/>
      <c r="CD697" s="50"/>
      <c r="CE697" s="50"/>
      <c r="CF697" s="50"/>
      <c r="CG697" s="50"/>
      <c r="CH697" s="50"/>
      <c r="CI697" s="50"/>
      <c r="CJ697" s="50"/>
      <c r="CK697" s="50"/>
      <c r="CL697" s="50"/>
      <c r="CM697" s="50"/>
      <c r="CN697" s="50"/>
      <c r="CO697" s="50"/>
      <c r="CP697" s="50"/>
      <c r="CQ697" s="50"/>
      <c r="CR697" s="50"/>
      <c r="CS697" s="50"/>
      <c r="CT697" s="50"/>
      <c r="CU697" s="50"/>
      <c r="CV697" s="50"/>
      <c r="CW697" s="50"/>
      <c r="CX697" s="50"/>
      <c r="CY697" s="50"/>
      <c r="CZ697" s="50"/>
      <c r="DA697" s="50"/>
      <c r="DB697" s="50"/>
      <c r="DC697" s="50"/>
      <c r="DD697" s="50"/>
      <c r="DE697" s="50"/>
      <c r="DF697" s="50"/>
      <c r="DG697" s="50"/>
      <c r="DH697" s="50"/>
      <c r="DI697" s="50"/>
      <c r="DJ697" s="50"/>
      <c r="DK697" s="50"/>
      <c r="DL697" s="50"/>
      <c r="DM697" s="50"/>
      <c r="DN697" s="50"/>
      <c r="DO697" s="50"/>
      <c r="DP697" s="50"/>
      <c r="DQ697" s="50"/>
      <c r="DR697" s="50"/>
      <c r="DS697" s="50"/>
      <c r="DT697" s="50"/>
      <c r="DU697" s="50"/>
      <c r="DV697" s="50"/>
      <c r="DW697" s="50"/>
      <c r="DX697" s="50"/>
      <c r="DY697" s="50"/>
      <c r="DZ697" s="50"/>
      <c r="EA697" s="50"/>
      <c r="EB697" s="50"/>
      <c r="EC697" s="50"/>
      <c r="ED697" s="50"/>
      <c r="EE697" s="50"/>
      <c r="EF697" s="50"/>
      <c r="EG697" s="50"/>
      <c r="EH697" s="50"/>
      <c r="EI697" s="50"/>
      <c r="EJ697" s="50"/>
      <c r="EL697" s="50"/>
    </row>
    <row r="698" spans="3:142" x14ac:dyDescent="0.15">
      <c r="C698" s="44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50"/>
      <c r="BQ698" s="50"/>
      <c r="BR698" s="50"/>
      <c r="BS698" s="50"/>
      <c r="BT698" s="50"/>
      <c r="BU698" s="50"/>
      <c r="BV698" s="50"/>
      <c r="BW698" s="50"/>
      <c r="BX698" s="50"/>
      <c r="BY698" s="50"/>
      <c r="BZ698" s="50"/>
      <c r="CA698" s="50"/>
      <c r="CB698" s="50"/>
      <c r="CC698" s="50"/>
      <c r="CD698" s="50"/>
      <c r="CE698" s="50"/>
      <c r="CF698" s="50"/>
      <c r="CG698" s="50"/>
      <c r="CH698" s="50"/>
      <c r="CI698" s="50"/>
      <c r="CJ698" s="50"/>
      <c r="CK698" s="50"/>
      <c r="CL698" s="50"/>
      <c r="CM698" s="50"/>
      <c r="CN698" s="50"/>
      <c r="CO698" s="50"/>
      <c r="CP698" s="50"/>
      <c r="CQ698" s="50"/>
      <c r="CR698" s="50"/>
      <c r="CS698" s="50"/>
      <c r="CT698" s="50"/>
      <c r="CU698" s="50"/>
      <c r="CV698" s="50"/>
      <c r="CW698" s="50"/>
      <c r="CX698" s="50"/>
      <c r="CY698" s="50"/>
      <c r="CZ698" s="50"/>
      <c r="DA698" s="50"/>
      <c r="DB698" s="50"/>
      <c r="DC698" s="50"/>
      <c r="DD698" s="50"/>
      <c r="DE698" s="50"/>
      <c r="DF698" s="50"/>
      <c r="DG698" s="50"/>
      <c r="DH698" s="50"/>
      <c r="DI698" s="50"/>
      <c r="DJ698" s="50"/>
      <c r="DK698" s="50"/>
      <c r="DL698" s="50"/>
      <c r="DM698" s="50"/>
      <c r="DN698" s="50"/>
      <c r="DO698" s="50"/>
      <c r="DP698" s="50"/>
      <c r="DQ698" s="50"/>
      <c r="DR698" s="50"/>
      <c r="DS698" s="50"/>
      <c r="DT698" s="50"/>
      <c r="DU698" s="50"/>
      <c r="DV698" s="50"/>
      <c r="DW698" s="50"/>
      <c r="DX698" s="50"/>
      <c r="DY698" s="50"/>
      <c r="DZ698" s="50"/>
      <c r="EA698" s="50"/>
      <c r="EB698" s="50"/>
      <c r="EC698" s="50"/>
      <c r="ED698" s="50"/>
      <c r="EE698" s="50"/>
      <c r="EF698" s="50"/>
      <c r="EG698" s="50"/>
      <c r="EH698" s="50"/>
      <c r="EI698" s="50"/>
      <c r="EJ698" s="50"/>
      <c r="EL698" s="50"/>
    </row>
    <row r="699" spans="3:142" x14ac:dyDescent="0.15">
      <c r="C699" s="44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0"/>
      <c r="BO699" s="50"/>
      <c r="BP699" s="50"/>
      <c r="BQ699" s="50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  <c r="CB699" s="50"/>
      <c r="CC699" s="50"/>
      <c r="CD699" s="50"/>
      <c r="CE699" s="50"/>
      <c r="CF699" s="50"/>
      <c r="CG699" s="50"/>
      <c r="CH699" s="50"/>
      <c r="CI699" s="50"/>
      <c r="CJ699" s="50"/>
      <c r="CK699" s="50"/>
      <c r="CL699" s="50"/>
      <c r="CM699" s="50"/>
      <c r="CN699" s="50"/>
      <c r="CO699" s="50"/>
      <c r="CP699" s="50"/>
      <c r="CQ699" s="50"/>
      <c r="CR699" s="50"/>
      <c r="CS699" s="50"/>
      <c r="CT699" s="50"/>
      <c r="CU699" s="50"/>
      <c r="CV699" s="50"/>
      <c r="CW699" s="50"/>
      <c r="CX699" s="50"/>
      <c r="CY699" s="50"/>
      <c r="CZ699" s="50"/>
      <c r="DA699" s="50"/>
      <c r="DB699" s="50"/>
      <c r="DC699" s="50"/>
      <c r="DD699" s="50"/>
      <c r="DE699" s="50"/>
      <c r="DF699" s="50"/>
      <c r="DG699" s="50"/>
      <c r="DH699" s="50"/>
      <c r="DI699" s="50"/>
      <c r="DJ699" s="50"/>
      <c r="DK699" s="50"/>
      <c r="DL699" s="50"/>
      <c r="DM699" s="50"/>
      <c r="DN699" s="50"/>
      <c r="DO699" s="50"/>
      <c r="DP699" s="50"/>
      <c r="DQ699" s="50"/>
      <c r="DR699" s="50"/>
      <c r="DS699" s="50"/>
      <c r="DT699" s="50"/>
      <c r="DU699" s="50"/>
      <c r="DV699" s="50"/>
      <c r="DW699" s="50"/>
      <c r="DX699" s="50"/>
      <c r="DY699" s="50"/>
      <c r="DZ699" s="50"/>
      <c r="EA699" s="50"/>
      <c r="EB699" s="50"/>
      <c r="EC699" s="50"/>
      <c r="ED699" s="50"/>
      <c r="EE699" s="50"/>
      <c r="EF699" s="50"/>
      <c r="EG699" s="50"/>
      <c r="EH699" s="50"/>
      <c r="EI699" s="50"/>
      <c r="EJ699" s="50"/>
      <c r="EL699" s="50"/>
    </row>
    <row r="700" spans="3:142" x14ac:dyDescent="0.15">
      <c r="C700" s="44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0"/>
      <c r="BO700" s="50"/>
      <c r="BP700" s="50"/>
      <c r="BQ700" s="50"/>
      <c r="BR700" s="50"/>
      <c r="BS700" s="50"/>
      <c r="BT700" s="50"/>
      <c r="BU700" s="50"/>
      <c r="BV700" s="50"/>
      <c r="BW700" s="50"/>
      <c r="BX700" s="50"/>
      <c r="BY700" s="50"/>
      <c r="BZ700" s="50"/>
      <c r="CA700" s="50"/>
      <c r="CB700" s="50"/>
      <c r="CC700" s="50"/>
      <c r="CD700" s="50"/>
      <c r="CE700" s="50"/>
      <c r="CF700" s="50"/>
      <c r="CG700" s="50"/>
      <c r="CH700" s="50"/>
      <c r="CI700" s="50"/>
      <c r="CJ700" s="50"/>
      <c r="CK700" s="50"/>
      <c r="CL700" s="50"/>
      <c r="CM700" s="50"/>
      <c r="CN700" s="50"/>
      <c r="CO700" s="50"/>
      <c r="CP700" s="50"/>
      <c r="CQ700" s="50"/>
      <c r="CR700" s="50"/>
      <c r="CS700" s="50"/>
      <c r="CT700" s="50"/>
      <c r="CU700" s="50"/>
      <c r="CV700" s="50"/>
      <c r="CW700" s="50"/>
      <c r="CX700" s="50"/>
      <c r="CY700" s="50"/>
      <c r="CZ700" s="50"/>
      <c r="DA700" s="50"/>
      <c r="DB700" s="50"/>
      <c r="DC700" s="50"/>
      <c r="DD700" s="50"/>
      <c r="DE700" s="50"/>
      <c r="DF700" s="50"/>
      <c r="DG700" s="50"/>
      <c r="DH700" s="50"/>
      <c r="DI700" s="50"/>
      <c r="DJ700" s="50"/>
      <c r="DK700" s="50"/>
      <c r="DL700" s="50"/>
      <c r="DM700" s="50"/>
      <c r="DN700" s="50"/>
      <c r="DO700" s="50"/>
      <c r="DP700" s="50"/>
      <c r="DQ700" s="50"/>
      <c r="DR700" s="50"/>
      <c r="DS700" s="50"/>
      <c r="DT700" s="50"/>
      <c r="DU700" s="50"/>
      <c r="DV700" s="50"/>
      <c r="DW700" s="50"/>
      <c r="DX700" s="50"/>
      <c r="DY700" s="50"/>
      <c r="DZ700" s="50"/>
      <c r="EA700" s="50"/>
      <c r="EB700" s="50"/>
      <c r="EC700" s="50"/>
      <c r="ED700" s="50"/>
      <c r="EE700" s="50"/>
      <c r="EF700" s="50"/>
      <c r="EG700" s="50"/>
      <c r="EH700" s="50"/>
      <c r="EI700" s="50"/>
      <c r="EJ700" s="50"/>
      <c r="EL700" s="50"/>
    </row>
    <row r="701" spans="3:142" x14ac:dyDescent="0.15">
      <c r="C701" s="44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50"/>
      <c r="BQ701" s="50"/>
      <c r="BR701" s="50"/>
      <c r="BS701" s="50"/>
      <c r="BT701" s="50"/>
      <c r="BU701" s="50"/>
      <c r="BV701" s="50"/>
      <c r="BW701" s="50"/>
      <c r="BX701" s="50"/>
      <c r="BY701" s="50"/>
      <c r="BZ701" s="50"/>
      <c r="CA701" s="50"/>
      <c r="CB701" s="50"/>
      <c r="CC701" s="50"/>
      <c r="CD701" s="50"/>
      <c r="CE701" s="50"/>
      <c r="CF701" s="50"/>
      <c r="CG701" s="50"/>
      <c r="CH701" s="50"/>
      <c r="CI701" s="50"/>
      <c r="CJ701" s="50"/>
      <c r="CK701" s="50"/>
      <c r="CL701" s="50"/>
      <c r="CM701" s="50"/>
      <c r="CN701" s="50"/>
      <c r="CO701" s="50"/>
      <c r="CP701" s="50"/>
      <c r="CQ701" s="50"/>
      <c r="CR701" s="50"/>
      <c r="CS701" s="50"/>
      <c r="CT701" s="50"/>
      <c r="CU701" s="50"/>
      <c r="CV701" s="50"/>
      <c r="CW701" s="50"/>
      <c r="CX701" s="50"/>
      <c r="CY701" s="50"/>
      <c r="CZ701" s="50"/>
      <c r="DA701" s="50"/>
      <c r="DB701" s="50"/>
      <c r="DC701" s="50"/>
      <c r="DD701" s="50"/>
      <c r="DE701" s="50"/>
      <c r="DF701" s="50"/>
      <c r="DG701" s="50"/>
      <c r="DH701" s="50"/>
      <c r="DI701" s="50"/>
      <c r="DJ701" s="50"/>
      <c r="DK701" s="50"/>
      <c r="DL701" s="50"/>
      <c r="DM701" s="50"/>
      <c r="DN701" s="50"/>
      <c r="DO701" s="50"/>
      <c r="DP701" s="50"/>
      <c r="DQ701" s="50"/>
      <c r="DR701" s="50"/>
      <c r="DS701" s="50"/>
      <c r="DT701" s="50"/>
      <c r="DU701" s="50"/>
      <c r="DV701" s="50"/>
      <c r="DW701" s="50"/>
      <c r="DX701" s="50"/>
      <c r="DY701" s="50"/>
      <c r="DZ701" s="50"/>
      <c r="EA701" s="50"/>
      <c r="EB701" s="50"/>
      <c r="EC701" s="50"/>
      <c r="ED701" s="50"/>
      <c r="EE701" s="50"/>
      <c r="EF701" s="50"/>
      <c r="EG701" s="50"/>
      <c r="EH701" s="50"/>
      <c r="EI701" s="50"/>
      <c r="EJ701" s="50"/>
      <c r="EL701" s="50"/>
    </row>
    <row r="702" spans="3:142" x14ac:dyDescent="0.15">
      <c r="C702" s="44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50"/>
      <c r="BQ702" s="50"/>
      <c r="BR702" s="50"/>
      <c r="BS702" s="50"/>
      <c r="BT702" s="50"/>
      <c r="BU702" s="50"/>
      <c r="BV702" s="50"/>
      <c r="BW702" s="50"/>
      <c r="BX702" s="50"/>
      <c r="BY702" s="50"/>
      <c r="BZ702" s="50"/>
      <c r="CA702" s="50"/>
      <c r="CB702" s="50"/>
      <c r="CC702" s="50"/>
      <c r="CD702" s="50"/>
      <c r="CE702" s="50"/>
      <c r="CF702" s="50"/>
      <c r="CG702" s="50"/>
      <c r="CH702" s="50"/>
      <c r="CI702" s="50"/>
      <c r="CJ702" s="50"/>
      <c r="CK702" s="50"/>
      <c r="CL702" s="50"/>
      <c r="CM702" s="50"/>
      <c r="CN702" s="50"/>
      <c r="CO702" s="50"/>
      <c r="CP702" s="50"/>
      <c r="CQ702" s="50"/>
      <c r="CR702" s="50"/>
      <c r="CS702" s="50"/>
      <c r="CT702" s="50"/>
      <c r="CU702" s="50"/>
      <c r="CV702" s="50"/>
      <c r="CW702" s="50"/>
      <c r="CX702" s="50"/>
      <c r="CY702" s="50"/>
      <c r="CZ702" s="50"/>
      <c r="DA702" s="50"/>
      <c r="DB702" s="50"/>
      <c r="DC702" s="50"/>
      <c r="DD702" s="50"/>
      <c r="DE702" s="50"/>
      <c r="DF702" s="50"/>
      <c r="DG702" s="50"/>
      <c r="DH702" s="50"/>
      <c r="DI702" s="50"/>
      <c r="DJ702" s="50"/>
      <c r="DK702" s="50"/>
      <c r="DL702" s="50"/>
      <c r="DM702" s="50"/>
      <c r="DN702" s="50"/>
      <c r="DO702" s="50"/>
      <c r="DP702" s="50"/>
      <c r="DQ702" s="50"/>
      <c r="DR702" s="50"/>
      <c r="DS702" s="50"/>
      <c r="DT702" s="50"/>
      <c r="DU702" s="50"/>
      <c r="DV702" s="50"/>
      <c r="DW702" s="50"/>
      <c r="DX702" s="50"/>
      <c r="DY702" s="50"/>
      <c r="DZ702" s="50"/>
      <c r="EA702" s="50"/>
      <c r="EB702" s="50"/>
      <c r="EC702" s="50"/>
      <c r="ED702" s="50"/>
      <c r="EE702" s="50"/>
      <c r="EF702" s="50"/>
      <c r="EG702" s="50"/>
      <c r="EH702" s="50"/>
      <c r="EI702" s="50"/>
      <c r="EJ702" s="50"/>
      <c r="EL702" s="50"/>
    </row>
    <row r="703" spans="3:142" x14ac:dyDescent="0.15">
      <c r="C703" s="44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50"/>
      <c r="BQ703" s="50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  <c r="CJ703" s="50"/>
      <c r="CK703" s="50"/>
      <c r="CL703" s="50"/>
      <c r="CM703" s="50"/>
      <c r="CN703" s="50"/>
      <c r="CO703" s="50"/>
      <c r="CP703" s="50"/>
      <c r="CQ703" s="50"/>
      <c r="CR703" s="50"/>
      <c r="CS703" s="50"/>
      <c r="CT703" s="50"/>
      <c r="CU703" s="50"/>
      <c r="CV703" s="50"/>
      <c r="CW703" s="50"/>
      <c r="CX703" s="50"/>
      <c r="CY703" s="50"/>
      <c r="CZ703" s="50"/>
      <c r="DA703" s="50"/>
      <c r="DB703" s="50"/>
      <c r="DC703" s="50"/>
      <c r="DD703" s="50"/>
      <c r="DE703" s="50"/>
      <c r="DF703" s="50"/>
      <c r="DG703" s="50"/>
      <c r="DH703" s="50"/>
      <c r="DI703" s="50"/>
      <c r="DJ703" s="50"/>
      <c r="DK703" s="50"/>
      <c r="DL703" s="50"/>
      <c r="DM703" s="50"/>
      <c r="DN703" s="50"/>
      <c r="DO703" s="50"/>
      <c r="DP703" s="50"/>
      <c r="DQ703" s="50"/>
      <c r="DR703" s="50"/>
      <c r="DS703" s="50"/>
      <c r="DT703" s="50"/>
      <c r="DU703" s="50"/>
      <c r="DV703" s="50"/>
      <c r="DW703" s="50"/>
      <c r="DX703" s="50"/>
      <c r="DY703" s="50"/>
      <c r="DZ703" s="50"/>
      <c r="EA703" s="50"/>
      <c r="EB703" s="50"/>
      <c r="EC703" s="50"/>
      <c r="ED703" s="50"/>
      <c r="EE703" s="50"/>
      <c r="EF703" s="50"/>
      <c r="EG703" s="50"/>
      <c r="EH703" s="50"/>
      <c r="EI703" s="50"/>
      <c r="EJ703" s="50"/>
      <c r="EL703" s="50"/>
    </row>
    <row r="704" spans="3:142" x14ac:dyDescent="0.15">
      <c r="C704" s="44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50"/>
      <c r="BQ704" s="50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  <c r="CJ704" s="50"/>
      <c r="CK704" s="50"/>
      <c r="CL704" s="50"/>
      <c r="CM704" s="50"/>
      <c r="CN704" s="50"/>
      <c r="CO704" s="50"/>
      <c r="CP704" s="50"/>
      <c r="CQ704" s="50"/>
      <c r="CR704" s="50"/>
      <c r="CS704" s="50"/>
      <c r="CT704" s="50"/>
      <c r="CU704" s="50"/>
      <c r="CV704" s="50"/>
      <c r="CW704" s="50"/>
      <c r="CX704" s="50"/>
      <c r="CY704" s="50"/>
      <c r="CZ704" s="50"/>
      <c r="DA704" s="50"/>
      <c r="DB704" s="50"/>
      <c r="DC704" s="50"/>
      <c r="DD704" s="50"/>
      <c r="DE704" s="50"/>
      <c r="DF704" s="50"/>
      <c r="DG704" s="50"/>
      <c r="DH704" s="50"/>
      <c r="DI704" s="50"/>
      <c r="DJ704" s="50"/>
      <c r="DK704" s="50"/>
      <c r="DL704" s="50"/>
      <c r="DM704" s="50"/>
      <c r="DN704" s="50"/>
      <c r="DO704" s="50"/>
      <c r="DP704" s="50"/>
      <c r="DQ704" s="50"/>
      <c r="DR704" s="50"/>
      <c r="DS704" s="50"/>
      <c r="DT704" s="50"/>
      <c r="DU704" s="50"/>
      <c r="DV704" s="50"/>
      <c r="DW704" s="50"/>
      <c r="DX704" s="50"/>
      <c r="DY704" s="50"/>
      <c r="DZ704" s="50"/>
      <c r="EA704" s="50"/>
      <c r="EB704" s="50"/>
      <c r="EC704" s="50"/>
      <c r="ED704" s="50"/>
      <c r="EE704" s="50"/>
      <c r="EF704" s="50"/>
      <c r="EG704" s="50"/>
      <c r="EH704" s="50"/>
      <c r="EI704" s="50"/>
      <c r="EJ704" s="50"/>
      <c r="EL704" s="50"/>
    </row>
    <row r="705" spans="3:142" x14ac:dyDescent="0.15">
      <c r="C705" s="44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50"/>
      <c r="BQ705" s="50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  <c r="CJ705" s="50"/>
      <c r="CK705" s="50"/>
      <c r="CL705" s="50"/>
      <c r="CM705" s="50"/>
      <c r="CN705" s="50"/>
      <c r="CO705" s="50"/>
      <c r="CP705" s="50"/>
      <c r="CQ705" s="50"/>
      <c r="CR705" s="50"/>
      <c r="CS705" s="50"/>
      <c r="CT705" s="50"/>
      <c r="CU705" s="50"/>
      <c r="CV705" s="50"/>
      <c r="CW705" s="50"/>
      <c r="CX705" s="50"/>
      <c r="CY705" s="50"/>
      <c r="CZ705" s="50"/>
      <c r="DA705" s="50"/>
      <c r="DB705" s="50"/>
      <c r="DC705" s="50"/>
      <c r="DD705" s="50"/>
      <c r="DE705" s="50"/>
      <c r="DF705" s="50"/>
      <c r="DG705" s="50"/>
      <c r="DH705" s="50"/>
      <c r="DI705" s="50"/>
      <c r="DJ705" s="50"/>
      <c r="DK705" s="50"/>
      <c r="DL705" s="50"/>
      <c r="DM705" s="50"/>
      <c r="DN705" s="50"/>
      <c r="DO705" s="50"/>
      <c r="DP705" s="50"/>
      <c r="DQ705" s="50"/>
      <c r="DR705" s="50"/>
      <c r="DS705" s="50"/>
      <c r="DT705" s="50"/>
      <c r="DU705" s="50"/>
      <c r="DV705" s="50"/>
      <c r="DW705" s="50"/>
      <c r="DX705" s="50"/>
      <c r="DY705" s="50"/>
      <c r="DZ705" s="50"/>
      <c r="EA705" s="50"/>
      <c r="EB705" s="50"/>
      <c r="EC705" s="50"/>
      <c r="ED705" s="50"/>
      <c r="EE705" s="50"/>
      <c r="EF705" s="50"/>
      <c r="EG705" s="50"/>
      <c r="EH705" s="50"/>
      <c r="EI705" s="50"/>
      <c r="EJ705" s="50"/>
      <c r="EL705" s="50"/>
    </row>
    <row r="706" spans="3:142" x14ac:dyDescent="0.15">
      <c r="C706" s="44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  <c r="CM706" s="50"/>
      <c r="CN706" s="50"/>
      <c r="CO706" s="50"/>
      <c r="CP706" s="50"/>
      <c r="CQ706" s="50"/>
      <c r="CR706" s="50"/>
      <c r="CS706" s="50"/>
      <c r="CT706" s="50"/>
      <c r="CU706" s="50"/>
      <c r="CV706" s="50"/>
      <c r="CW706" s="50"/>
      <c r="CX706" s="50"/>
      <c r="CY706" s="50"/>
      <c r="CZ706" s="50"/>
      <c r="DA706" s="50"/>
      <c r="DB706" s="50"/>
      <c r="DC706" s="50"/>
      <c r="DD706" s="50"/>
      <c r="DE706" s="50"/>
      <c r="DF706" s="50"/>
      <c r="DG706" s="50"/>
      <c r="DH706" s="50"/>
      <c r="DI706" s="50"/>
      <c r="DJ706" s="50"/>
      <c r="DK706" s="50"/>
      <c r="DL706" s="50"/>
      <c r="DM706" s="50"/>
      <c r="DN706" s="50"/>
      <c r="DO706" s="50"/>
      <c r="DP706" s="50"/>
      <c r="DQ706" s="50"/>
      <c r="DR706" s="50"/>
      <c r="DS706" s="50"/>
      <c r="DT706" s="50"/>
      <c r="DU706" s="50"/>
      <c r="DV706" s="50"/>
      <c r="DW706" s="50"/>
      <c r="DX706" s="50"/>
      <c r="DY706" s="50"/>
      <c r="DZ706" s="50"/>
      <c r="EA706" s="50"/>
      <c r="EB706" s="50"/>
      <c r="EC706" s="50"/>
      <c r="ED706" s="50"/>
      <c r="EE706" s="50"/>
      <c r="EF706" s="50"/>
      <c r="EG706" s="50"/>
      <c r="EH706" s="50"/>
      <c r="EI706" s="50"/>
      <c r="EJ706" s="50"/>
      <c r="EL706" s="50"/>
    </row>
    <row r="707" spans="3:142" x14ac:dyDescent="0.15">
      <c r="C707" s="44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50"/>
      <c r="BQ707" s="50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  <c r="CJ707" s="50"/>
      <c r="CK707" s="50"/>
      <c r="CL707" s="50"/>
      <c r="CM707" s="50"/>
      <c r="CN707" s="50"/>
      <c r="CO707" s="50"/>
      <c r="CP707" s="50"/>
      <c r="CQ707" s="50"/>
      <c r="CR707" s="50"/>
      <c r="CS707" s="50"/>
      <c r="CT707" s="50"/>
      <c r="CU707" s="50"/>
      <c r="CV707" s="50"/>
      <c r="CW707" s="50"/>
      <c r="CX707" s="50"/>
      <c r="CY707" s="50"/>
      <c r="CZ707" s="50"/>
      <c r="DA707" s="50"/>
      <c r="DB707" s="50"/>
      <c r="DC707" s="50"/>
      <c r="DD707" s="50"/>
      <c r="DE707" s="50"/>
      <c r="DF707" s="50"/>
      <c r="DG707" s="50"/>
      <c r="DH707" s="50"/>
      <c r="DI707" s="50"/>
      <c r="DJ707" s="50"/>
      <c r="DK707" s="50"/>
      <c r="DL707" s="50"/>
      <c r="DM707" s="50"/>
      <c r="DN707" s="50"/>
      <c r="DO707" s="50"/>
      <c r="DP707" s="50"/>
      <c r="DQ707" s="50"/>
      <c r="DR707" s="50"/>
      <c r="DS707" s="50"/>
      <c r="DT707" s="50"/>
      <c r="DU707" s="50"/>
      <c r="DV707" s="50"/>
      <c r="DW707" s="50"/>
      <c r="DX707" s="50"/>
      <c r="DY707" s="50"/>
      <c r="DZ707" s="50"/>
      <c r="EA707" s="50"/>
      <c r="EB707" s="50"/>
      <c r="EC707" s="50"/>
      <c r="ED707" s="50"/>
      <c r="EE707" s="50"/>
      <c r="EF707" s="50"/>
      <c r="EG707" s="50"/>
      <c r="EH707" s="50"/>
      <c r="EI707" s="50"/>
      <c r="EJ707" s="50"/>
      <c r="EL707" s="50"/>
    </row>
    <row r="708" spans="3:142" x14ac:dyDescent="0.15">
      <c r="C708" s="44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  <c r="BA708" s="50"/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0"/>
      <c r="BO708" s="50"/>
      <c r="BP708" s="50"/>
      <c r="BQ708" s="50"/>
      <c r="BR708" s="50"/>
      <c r="BS708" s="50"/>
      <c r="BT708" s="50"/>
      <c r="BU708" s="50"/>
      <c r="BV708" s="50"/>
      <c r="BW708" s="50"/>
      <c r="BX708" s="50"/>
      <c r="BY708" s="50"/>
      <c r="BZ708" s="50"/>
      <c r="CA708" s="50"/>
      <c r="CB708" s="50"/>
      <c r="CC708" s="50"/>
      <c r="CD708" s="50"/>
      <c r="CE708" s="50"/>
      <c r="CF708" s="50"/>
      <c r="CG708" s="50"/>
      <c r="CH708" s="50"/>
      <c r="CI708" s="50"/>
      <c r="CJ708" s="50"/>
      <c r="CK708" s="50"/>
      <c r="CL708" s="50"/>
      <c r="CM708" s="50"/>
      <c r="CN708" s="50"/>
      <c r="CO708" s="50"/>
      <c r="CP708" s="50"/>
      <c r="CQ708" s="50"/>
      <c r="CR708" s="50"/>
      <c r="CS708" s="50"/>
      <c r="CT708" s="50"/>
      <c r="CU708" s="50"/>
      <c r="CV708" s="50"/>
      <c r="CW708" s="50"/>
      <c r="CX708" s="50"/>
      <c r="CY708" s="50"/>
      <c r="CZ708" s="50"/>
      <c r="DA708" s="50"/>
      <c r="DB708" s="50"/>
      <c r="DC708" s="50"/>
      <c r="DD708" s="50"/>
      <c r="DE708" s="50"/>
      <c r="DF708" s="50"/>
      <c r="DG708" s="50"/>
      <c r="DH708" s="50"/>
      <c r="DI708" s="50"/>
      <c r="DJ708" s="50"/>
      <c r="DK708" s="50"/>
      <c r="DL708" s="50"/>
      <c r="DM708" s="50"/>
      <c r="DN708" s="50"/>
      <c r="DO708" s="50"/>
      <c r="DP708" s="50"/>
      <c r="DQ708" s="50"/>
      <c r="DR708" s="50"/>
      <c r="DS708" s="50"/>
      <c r="DT708" s="50"/>
      <c r="DU708" s="50"/>
      <c r="DV708" s="50"/>
      <c r="DW708" s="50"/>
      <c r="DX708" s="50"/>
      <c r="DY708" s="50"/>
      <c r="DZ708" s="50"/>
      <c r="EA708" s="50"/>
      <c r="EB708" s="50"/>
      <c r="EC708" s="50"/>
      <c r="ED708" s="50"/>
      <c r="EE708" s="50"/>
      <c r="EF708" s="50"/>
      <c r="EG708" s="50"/>
      <c r="EH708" s="50"/>
      <c r="EI708" s="50"/>
      <c r="EJ708" s="50"/>
      <c r="EL708" s="50"/>
    </row>
    <row r="709" spans="3:142" x14ac:dyDescent="0.15">
      <c r="C709" s="44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50"/>
      <c r="BQ709" s="50"/>
      <c r="BR709" s="50"/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  <c r="CJ709" s="50"/>
      <c r="CK709" s="50"/>
      <c r="CL709" s="50"/>
      <c r="CM709" s="50"/>
      <c r="CN709" s="50"/>
      <c r="CO709" s="50"/>
      <c r="CP709" s="50"/>
      <c r="CQ709" s="50"/>
      <c r="CR709" s="50"/>
      <c r="CS709" s="50"/>
      <c r="CT709" s="50"/>
      <c r="CU709" s="50"/>
      <c r="CV709" s="50"/>
      <c r="CW709" s="50"/>
      <c r="CX709" s="50"/>
      <c r="CY709" s="50"/>
      <c r="CZ709" s="50"/>
      <c r="DA709" s="50"/>
      <c r="DB709" s="50"/>
      <c r="DC709" s="50"/>
      <c r="DD709" s="50"/>
      <c r="DE709" s="50"/>
      <c r="DF709" s="50"/>
      <c r="DG709" s="50"/>
      <c r="DH709" s="50"/>
      <c r="DI709" s="50"/>
      <c r="DJ709" s="50"/>
      <c r="DK709" s="50"/>
      <c r="DL709" s="50"/>
      <c r="DM709" s="50"/>
      <c r="DN709" s="50"/>
      <c r="DO709" s="50"/>
      <c r="DP709" s="50"/>
      <c r="DQ709" s="50"/>
      <c r="DR709" s="50"/>
      <c r="DS709" s="50"/>
      <c r="DT709" s="50"/>
      <c r="DU709" s="50"/>
      <c r="DV709" s="50"/>
      <c r="DW709" s="50"/>
      <c r="DX709" s="50"/>
      <c r="DY709" s="50"/>
      <c r="DZ709" s="50"/>
      <c r="EA709" s="50"/>
      <c r="EB709" s="50"/>
      <c r="EC709" s="50"/>
      <c r="ED709" s="50"/>
      <c r="EE709" s="50"/>
      <c r="EF709" s="50"/>
      <c r="EG709" s="50"/>
      <c r="EH709" s="50"/>
      <c r="EI709" s="50"/>
      <c r="EJ709" s="50"/>
      <c r="EL709" s="50"/>
    </row>
    <row r="710" spans="3:142" x14ac:dyDescent="0.15">
      <c r="C710" s="44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50"/>
      <c r="BQ710" s="50"/>
      <c r="BR710" s="50"/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  <c r="CJ710" s="50"/>
      <c r="CK710" s="50"/>
      <c r="CL710" s="50"/>
      <c r="CM710" s="50"/>
      <c r="CN710" s="50"/>
      <c r="CO710" s="50"/>
      <c r="CP710" s="50"/>
      <c r="CQ710" s="50"/>
      <c r="CR710" s="50"/>
      <c r="CS710" s="50"/>
      <c r="CT710" s="50"/>
      <c r="CU710" s="50"/>
      <c r="CV710" s="50"/>
      <c r="CW710" s="50"/>
      <c r="CX710" s="50"/>
      <c r="CY710" s="50"/>
      <c r="CZ710" s="50"/>
      <c r="DA710" s="50"/>
      <c r="DB710" s="50"/>
      <c r="DC710" s="50"/>
      <c r="DD710" s="50"/>
      <c r="DE710" s="50"/>
      <c r="DF710" s="50"/>
      <c r="DG710" s="50"/>
      <c r="DH710" s="50"/>
      <c r="DI710" s="50"/>
      <c r="DJ710" s="50"/>
      <c r="DK710" s="50"/>
      <c r="DL710" s="50"/>
      <c r="DM710" s="50"/>
      <c r="DN710" s="50"/>
      <c r="DO710" s="50"/>
      <c r="DP710" s="50"/>
      <c r="DQ710" s="50"/>
      <c r="DR710" s="50"/>
      <c r="DS710" s="50"/>
      <c r="DT710" s="50"/>
      <c r="DU710" s="50"/>
      <c r="DV710" s="50"/>
      <c r="DW710" s="50"/>
      <c r="DX710" s="50"/>
      <c r="DY710" s="50"/>
      <c r="DZ710" s="50"/>
      <c r="EA710" s="50"/>
      <c r="EB710" s="50"/>
      <c r="EC710" s="50"/>
      <c r="ED710" s="50"/>
      <c r="EE710" s="50"/>
      <c r="EF710" s="50"/>
      <c r="EG710" s="50"/>
      <c r="EH710" s="50"/>
      <c r="EI710" s="50"/>
      <c r="EJ710" s="50"/>
      <c r="EL710" s="50"/>
    </row>
    <row r="711" spans="3:142" x14ac:dyDescent="0.15">
      <c r="C711" s="44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50"/>
      <c r="BQ711" s="50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  <c r="CJ711" s="50"/>
      <c r="CK711" s="50"/>
      <c r="CL711" s="50"/>
      <c r="CM711" s="50"/>
      <c r="CN711" s="50"/>
      <c r="CO711" s="50"/>
      <c r="CP711" s="50"/>
      <c r="CQ711" s="50"/>
      <c r="CR711" s="50"/>
      <c r="CS711" s="50"/>
      <c r="CT711" s="50"/>
      <c r="CU711" s="50"/>
      <c r="CV711" s="50"/>
      <c r="CW711" s="50"/>
      <c r="CX711" s="50"/>
      <c r="CY711" s="50"/>
      <c r="CZ711" s="50"/>
      <c r="DA711" s="50"/>
      <c r="DB711" s="50"/>
      <c r="DC711" s="50"/>
      <c r="DD711" s="50"/>
      <c r="DE711" s="50"/>
      <c r="DF711" s="50"/>
      <c r="DG711" s="50"/>
      <c r="DH711" s="50"/>
      <c r="DI711" s="50"/>
      <c r="DJ711" s="50"/>
      <c r="DK711" s="50"/>
      <c r="DL711" s="50"/>
      <c r="DM711" s="50"/>
      <c r="DN711" s="50"/>
      <c r="DO711" s="50"/>
      <c r="DP711" s="50"/>
      <c r="DQ711" s="50"/>
      <c r="DR711" s="50"/>
      <c r="DS711" s="50"/>
      <c r="DT711" s="50"/>
      <c r="DU711" s="50"/>
      <c r="DV711" s="50"/>
      <c r="DW711" s="50"/>
      <c r="DX711" s="50"/>
      <c r="DY711" s="50"/>
      <c r="DZ711" s="50"/>
      <c r="EA711" s="50"/>
      <c r="EB711" s="50"/>
      <c r="EC711" s="50"/>
      <c r="ED711" s="50"/>
      <c r="EE711" s="50"/>
      <c r="EF711" s="50"/>
      <c r="EG711" s="50"/>
      <c r="EH711" s="50"/>
      <c r="EI711" s="50"/>
      <c r="EJ711" s="50"/>
      <c r="EL711" s="50"/>
    </row>
    <row r="712" spans="3:142" x14ac:dyDescent="0.15">
      <c r="C712" s="44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50"/>
      <c r="BQ712" s="50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  <c r="CJ712" s="50"/>
      <c r="CK712" s="50"/>
      <c r="CL712" s="50"/>
      <c r="CM712" s="50"/>
      <c r="CN712" s="50"/>
      <c r="CO712" s="50"/>
      <c r="CP712" s="50"/>
      <c r="CQ712" s="50"/>
      <c r="CR712" s="50"/>
      <c r="CS712" s="50"/>
      <c r="CT712" s="50"/>
      <c r="CU712" s="50"/>
      <c r="CV712" s="50"/>
      <c r="CW712" s="50"/>
      <c r="CX712" s="50"/>
      <c r="CY712" s="50"/>
      <c r="CZ712" s="50"/>
      <c r="DA712" s="50"/>
      <c r="DB712" s="50"/>
      <c r="DC712" s="50"/>
      <c r="DD712" s="50"/>
      <c r="DE712" s="50"/>
      <c r="DF712" s="50"/>
      <c r="DG712" s="50"/>
      <c r="DH712" s="50"/>
      <c r="DI712" s="50"/>
      <c r="DJ712" s="50"/>
      <c r="DK712" s="50"/>
      <c r="DL712" s="50"/>
      <c r="DM712" s="50"/>
      <c r="DN712" s="50"/>
      <c r="DO712" s="50"/>
      <c r="DP712" s="50"/>
      <c r="DQ712" s="50"/>
      <c r="DR712" s="50"/>
      <c r="DS712" s="50"/>
      <c r="DT712" s="50"/>
      <c r="DU712" s="50"/>
      <c r="DV712" s="50"/>
      <c r="DW712" s="50"/>
      <c r="DX712" s="50"/>
      <c r="DY712" s="50"/>
      <c r="DZ712" s="50"/>
      <c r="EA712" s="50"/>
      <c r="EB712" s="50"/>
      <c r="EC712" s="50"/>
      <c r="ED712" s="50"/>
      <c r="EE712" s="50"/>
      <c r="EF712" s="50"/>
      <c r="EG712" s="50"/>
      <c r="EH712" s="50"/>
      <c r="EI712" s="50"/>
      <c r="EJ712" s="50"/>
      <c r="EL712" s="50"/>
    </row>
    <row r="713" spans="3:142" x14ac:dyDescent="0.15">
      <c r="C713" s="44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50"/>
      <c r="BQ713" s="50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  <c r="CJ713" s="50"/>
      <c r="CK713" s="50"/>
      <c r="CL713" s="50"/>
      <c r="CM713" s="50"/>
      <c r="CN713" s="50"/>
      <c r="CO713" s="50"/>
      <c r="CP713" s="50"/>
      <c r="CQ713" s="50"/>
      <c r="CR713" s="50"/>
      <c r="CS713" s="50"/>
      <c r="CT713" s="50"/>
      <c r="CU713" s="50"/>
      <c r="CV713" s="50"/>
      <c r="CW713" s="50"/>
      <c r="CX713" s="50"/>
      <c r="CY713" s="50"/>
      <c r="CZ713" s="50"/>
      <c r="DA713" s="50"/>
      <c r="DB713" s="50"/>
      <c r="DC713" s="50"/>
      <c r="DD713" s="50"/>
      <c r="DE713" s="50"/>
      <c r="DF713" s="50"/>
      <c r="DG713" s="50"/>
      <c r="DH713" s="50"/>
      <c r="DI713" s="50"/>
      <c r="DJ713" s="50"/>
      <c r="DK713" s="50"/>
      <c r="DL713" s="50"/>
      <c r="DM713" s="50"/>
      <c r="DN713" s="50"/>
      <c r="DO713" s="50"/>
      <c r="DP713" s="50"/>
      <c r="DQ713" s="50"/>
      <c r="DR713" s="50"/>
      <c r="DS713" s="50"/>
      <c r="DT713" s="50"/>
      <c r="DU713" s="50"/>
      <c r="DV713" s="50"/>
      <c r="DW713" s="50"/>
      <c r="DX713" s="50"/>
      <c r="DY713" s="50"/>
      <c r="DZ713" s="50"/>
      <c r="EA713" s="50"/>
      <c r="EB713" s="50"/>
      <c r="EC713" s="50"/>
      <c r="ED713" s="50"/>
      <c r="EE713" s="50"/>
      <c r="EF713" s="50"/>
      <c r="EG713" s="50"/>
      <c r="EH713" s="50"/>
      <c r="EI713" s="50"/>
      <c r="EJ713" s="50"/>
      <c r="EL713" s="50"/>
    </row>
    <row r="714" spans="3:142" x14ac:dyDescent="0.15">
      <c r="C714" s="44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50"/>
      <c r="BQ714" s="50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  <c r="CJ714" s="50"/>
      <c r="CK714" s="50"/>
      <c r="CL714" s="50"/>
      <c r="CM714" s="50"/>
      <c r="CN714" s="50"/>
      <c r="CO714" s="50"/>
      <c r="CP714" s="50"/>
      <c r="CQ714" s="50"/>
      <c r="CR714" s="50"/>
      <c r="CS714" s="50"/>
      <c r="CT714" s="50"/>
      <c r="CU714" s="50"/>
      <c r="CV714" s="50"/>
      <c r="CW714" s="50"/>
      <c r="CX714" s="50"/>
      <c r="CY714" s="50"/>
      <c r="CZ714" s="50"/>
      <c r="DA714" s="50"/>
      <c r="DB714" s="50"/>
      <c r="DC714" s="50"/>
      <c r="DD714" s="50"/>
      <c r="DE714" s="50"/>
      <c r="DF714" s="50"/>
      <c r="DG714" s="50"/>
      <c r="DH714" s="50"/>
      <c r="DI714" s="50"/>
      <c r="DJ714" s="50"/>
      <c r="DK714" s="50"/>
      <c r="DL714" s="50"/>
      <c r="DM714" s="50"/>
      <c r="DN714" s="50"/>
      <c r="DO714" s="50"/>
      <c r="DP714" s="50"/>
      <c r="DQ714" s="50"/>
      <c r="DR714" s="50"/>
      <c r="DS714" s="50"/>
      <c r="DT714" s="50"/>
      <c r="DU714" s="50"/>
      <c r="DV714" s="50"/>
      <c r="DW714" s="50"/>
      <c r="DX714" s="50"/>
      <c r="DY714" s="50"/>
      <c r="DZ714" s="50"/>
      <c r="EA714" s="50"/>
      <c r="EB714" s="50"/>
      <c r="EC714" s="50"/>
      <c r="ED714" s="50"/>
      <c r="EE714" s="50"/>
      <c r="EF714" s="50"/>
      <c r="EG714" s="50"/>
      <c r="EH714" s="50"/>
      <c r="EI714" s="50"/>
      <c r="EJ714" s="50"/>
      <c r="EL714" s="50"/>
    </row>
    <row r="715" spans="3:142" x14ac:dyDescent="0.15">
      <c r="C715" s="44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50"/>
      <c r="BQ715" s="50"/>
      <c r="BR715" s="50"/>
      <c r="BS715" s="50"/>
      <c r="BT715" s="50"/>
      <c r="BU715" s="50"/>
      <c r="BV715" s="50"/>
      <c r="BW715" s="50"/>
      <c r="BX715" s="50"/>
      <c r="BY715" s="50"/>
      <c r="BZ715" s="50"/>
      <c r="CA715" s="50"/>
      <c r="CB715" s="50"/>
      <c r="CC715" s="50"/>
      <c r="CD715" s="50"/>
      <c r="CE715" s="50"/>
      <c r="CF715" s="50"/>
      <c r="CG715" s="50"/>
      <c r="CH715" s="50"/>
      <c r="CI715" s="50"/>
      <c r="CJ715" s="50"/>
      <c r="CK715" s="50"/>
      <c r="CL715" s="50"/>
      <c r="CM715" s="50"/>
      <c r="CN715" s="50"/>
      <c r="CO715" s="50"/>
      <c r="CP715" s="50"/>
      <c r="CQ715" s="50"/>
      <c r="CR715" s="50"/>
      <c r="CS715" s="50"/>
      <c r="CT715" s="50"/>
      <c r="CU715" s="50"/>
      <c r="CV715" s="50"/>
      <c r="CW715" s="50"/>
      <c r="CX715" s="50"/>
      <c r="CY715" s="50"/>
      <c r="CZ715" s="50"/>
      <c r="DA715" s="50"/>
      <c r="DB715" s="50"/>
      <c r="DC715" s="50"/>
      <c r="DD715" s="50"/>
      <c r="DE715" s="50"/>
      <c r="DF715" s="50"/>
      <c r="DG715" s="50"/>
      <c r="DH715" s="50"/>
      <c r="DI715" s="50"/>
      <c r="DJ715" s="50"/>
      <c r="DK715" s="50"/>
      <c r="DL715" s="50"/>
      <c r="DM715" s="50"/>
      <c r="DN715" s="50"/>
      <c r="DO715" s="50"/>
      <c r="DP715" s="50"/>
      <c r="DQ715" s="50"/>
      <c r="DR715" s="50"/>
      <c r="DS715" s="50"/>
      <c r="DT715" s="50"/>
      <c r="DU715" s="50"/>
      <c r="DV715" s="50"/>
      <c r="DW715" s="50"/>
      <c r="DX715" s="50"/>
      <c r="DY715" s="50"/>
      <c r="DZ715" s="50"/>
      <c r="EA715" s="50"/>
      <c r="EB715" s="50"/>
      <c r="EC715" s="50"/>
      <c r="ED715" s="50"/>
      <c r="EE715" s="50"/>
      <c r="EF715" s="50"/>
      <c r="EG715" s="50"/>
      <c r="EH715" s="50"/>
      <c r="EI715" s="50"/>
      <c r="EJ715" s="50"/>
      <c r="EL715" s="50"/>
    </row>
    <row r="716" spans="3:142" x14ac:dyDescent="0.15">
      <c r="C716" s="44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50"/>
      <c r="BQ716" s="50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  <c r="CJ716" s="50"/>
      <c r="CK716" s="50"/>
      <c r="CL716" s="50"/>
      <c r="CM716" s="50"/>
      <c r="CN716" s="50"/>
      <c r="CO716" s="50"/>
      <c r="CP716" s="50"/>
      <c r="CQ716" s="50"/>
      <c r="CR716" s="50"/>
      <c r="CS716" s="50"/>
      <c r="CT716" s="50"/>
      <c r="CU716" s="50"/>
      <c r="CV716" s="50"/>
      <c r="CW716" s="50"/>
      <c r="CX716" s="50"/>
      <c r="CY716" s="50"/>
      <c r="CZ716" s="50"/>
      <c r="DA716" s="50"/>
      <c r="DB716" s="50"/>
      <c r="DC716" s="50"/>
      <c r="DD716" s="50"/>
      <c r="DE716" s="50"/>
      <c r="DF716" s="50"/>
      <c r="DG716" s="50"/>
      <c r="DH716" s="50"/>
      <c r="DI716" s="50"/>
      <c r="DJ716" s="50"/>
      <c r="DK716" s="50"/>
      <c r="DL716" s="50"/>
      <c r="DM716" s="50"/>
      <c r="DN716" s="50"/>
      <c r="DO716" s="50"/>
      <c r="DP716" s="50"/>
      <c r="DQ716" s="50"/>
      <c r="DR716" s="50"/>
      <c r="DS716" s="50"/>
      <c r="DT716" s="50"/>
      <c r="DU716" s="50"/>
      <c r="DV716" s="50"/>
      <c r="DW716" s="50"/>
      <c r="DX716" s="50"/>
      <c r="DY716" s="50"/>
      <c r="DZ716" s="50"/>
      <c r="EA716" s="50"/>
      <c r="EB716" s="50"/>
      <c r="EC716" s="50"/>
      <c r="ED716" s="50"/>
      <c r="EE716" s="50"/>
      <c r="EF716" s="50"/>
      <c r="EG716" s="50"/>
      <c r="EH716" s="50"/>
      <c r="EI716" s="50"/>
      <c r="EJ716" s="50"/>
      <c r="EL716" s="50"/>
    </row>
    <row r="717" spans="3:142" x14ac:dyDescent="0.15">
      <c r="C717" s="44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  <c r="DA717" s="50"/>
      <c r="DB717" s="50"/>
      <c r="DC717" s="50"/>
      <c r="DD717" s="50"/>
      <c r="DE717" s="50"/>
      <c r="DF717" s="50"/>
      <c r="DG717" s="50"/>
      <c r="DH717" s="50"/>
      <c r="DI717" s="50"/>
      <c r="DJ717" s="50"/>
      <c r="DK717" s="50"/>
      <c r="DL717" s="50"/>
      <c r="DM717" s="50"/>
      <c r="DN717" s="50"/>
      <c r="DO717" s="50"/>
      <c r="DP717" s="50"/>
      <c r="DQ717" s="50"/>
      <c r="DR717" s="50"/>
      <c r="DS717" s="50"/>
      <c r="DT717" s="50"/>
      <c r="DU717" s="50"/>
      <c r="DV717" s="50"/>
      <c r="DW717" s="50"/>
      <c r="DX717" s="50"/>
      <c r="DY717" s="50"/>
      <c r="DZ717" s="50"/>
      <c r="EA717" s="50"/>
      <c r="EB717" s="50"/>
      <c r="EC717" s="50"/>
      <c r="ED717" s="50"/>
      <c r="EE717" s="50"/>
      <c r="EF717" s="50"/>
      <c r="EG717" s="50"/>
      <c r="EH717" s="50"/>
      <c r="EI717" s="50"/>
      <c r="EJ717" s="50"/>
      <c r="EL717" s="50"/>
    </row>
    <row r="718" spans="3:142" x14ac:dyDescent="0.15">
      <c r="C718" s="44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  <c r="DA718" s="50"/>
      <c r="DB718" s="50"/>
      <c r="DC718" s="50"/>
      <c r="DD718" s="50"/>
      <c r="DE718" s="50"/>
      <c r="DF718" s="50"/>
      <c r="DG718" s="50"/>
      <c r="DH718" s="50"/>
      <c r="DI718" s="50"/>
      <c r="DJ718" s="50"/>
      <c r="DK718" s="50"/>
      <c r="DL718" s="50"/>
      <c r="DM718" s="50"/>
      <c r="DN718" s="50"/>
      <c r="DO718" s="50"/>
      <c r="DP718" s="50"/>
      <c r="DQ718" s="50"/>
      <c r="DR718" s="50"/>
      <c r="DS718" s="50"/>
      <c r="DT718" s="50"/>
      <c r="DU718" s="50"/>
      <c r="DV718" s="50"/>
      <c r="DW718" s="50"/>
      <c r="DX718" s="50"/>
      <c r="DY718" s="50"/>
      <c r="DZ718" s="50"/>
      <c r="EA718" s="50"/>
      <c r="EB718" s="50"/>
      <c r="EC718" s="50"/>
      <c r="ED718" s="50"/>
      <c r="EE718" s="50"/>
      <c r="EF718" s="50"/>
      <c r="EG718" s="50"/>
      <c r="EH718" s="50"/>
      <c r="EI718" s="50"/>
      <c r="EJ718" s="50"/>
      <c r="EL718" s="50"/>
    </row>
    <row r="719" spans="3:142" x14ac:dyDescent="0.15">
      <c r="C719" s="44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  <c r="DA719" s="50"/>
      <c r="DB719" s="50"/>
      <c r="DC719" s="50"/>
      <c r="DD719" s="50"/>
      <c r="DE719" s="50"/>
      <c r="DF719" s="50"/>
      <c r="DG719" s="50"/>
      <c r="DH719" s="50"/>
      <c r="DI719" s="50"/>
      <c r="DJ719" s="50"/>
      <c r="DK719" s="50"/>
      <c r="DL719" s="50"/>
      <c r="DM719" s="50"/>
      <c r="DN719" s="50"/>
      <c r="DO719" s="50"/>
      <c r="DP719" s="50"/>
      <c r="DQ719" s="50"/>
      <c r="DR719" s="50"/>
      <c r="DS719" s="50"/>
      <c r="DT719" s="50"/>
      <c r="DU719" s="50"/>
      <c r="DV719" s="50"/>
      <c r="DW719" s="50"/>
      <c r="DX719" s="50"/>
      <c r="DY719" s="50"/>
      <c r="DZ719" s="50"/>
      <c r="EA719" s="50"/>
      <c r="EB719" s="50"/>
      <c r="EC719" s="50"/>
      <c r="ED719" s="50"/>
      <c r="EE719" s="50"/>
      <c r="EF719" s="50"/>
      <c r="EG719" s="50"/>
      <c r="EH719" s="50"/>
      <c r="EI719" s="50"/>
      <c r="EJ719" s="50"/>
      <c r="EL719" s="50"/>
    </row>
    <row r="720" spans="3:142" x14ac:dyDescent="0.15">
      <c r="C720" s="44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0"/>
      <c r="DA720" s="50"/>
      <c r="DB720" s="50"/>
      <c r="DC720" s="50"/>
      <c r="DD720" s="50"/>
      <c r="DE720" s="50"/>
      <c r="DF720" s="50"/>
      <c r="DG720" s="50"/>
      <c r="DH720" s="50"/>
      <c r="DI720" s="50"/>
      <c r="DJ720" s="50"/>
      <c r="DK720" s="50"/>
      <c r="DL720" s="50"/>
      <c r="DM720" s="50"/>
      <c r="DN720" s="50"/>
      <c r="DO720" s="50"/>
      <c r="DP720" s="50"/>
      <c r="DQ720" s="50"/>
      <c r="DR720" s="50"/>
      <c r="DS720" s="50"/>
      <c r="DT720" s="50"/>
      <c r="DU720" s="50"/>
      <c r="DV720" s="50"/>
      <c r="DW720" s="50"/>
      <c r="DX720" s="50"/>
      <c r="DY720" s="50"/>
      <c r="DZ720" s="50"/>
      <c r="EA720" s="50"/>
      <c r="EB720" s="50"/>
      <c r="EC720" s="50"/>
      <c r="ED720" s="50"/>
      <c r="EE720" s="50"/>
      <c r="EF720" s="50"/>
      <c r="EG720" s="50"/>
      <c r="EH720" s="50"/>
      <c r="EI720" s="50"/>
      <c r="EJ720" s="50"/>
      <c r="EL720" s="50"/>
    </row>
    <row r="721" spans="3:142" x14ac:dyDescent="0.15">
      <c r="C721" s="44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  <c r="CM721" s="50"/>
      <c r="CN721" s="50"/>
      <c r="CO721" s="50"/>
      <c r="CP721" s="50"/>
      <c r="CQ721" s="50"/>
      <c r="CR721" s="50"/>
      <c r="CS721" s="50"/>
      <c r="CT721" s="50"/>
      <c r="CU721" s="50"/>
      <c r="CV721" s="50"/>
      <c r="CW721" s="50"/>
      <c r="CX721" s="50"/>
      <c r="CY721" s="50"/>
      <c r="CZ721" s="50"/>
      <c r="DA721" s="50"/>
      <c r="DB721" s="50"/>
      <c r="DC721" s="50"/>
      <c r="DD721" s="50"/>
      <c r="DE721" s="50"/>
      <c r="DF721" s="50"/>
      <c r="DG721" s="50"/>
      <c r="DH721" s="50"/>
      <c r="DI721" s="50"/>
      <c r="DJ721" s="50"/>
      <c r="DK721" s="50"/>
      <c r="DL721" s="50"/>
      <c r="DM721" s="50"/>
      <c r="DN721" s="50"/>
      <c r="DO721" s="50"/>
      <c r="DP721" s="50"/>
      <c r="DQ721" s="50"/>
      <c r="DR721" s="50"/>
      <c r="DS721" s="50"/>
      <c r="DT721" s="50"/>
      <c r="DU721" s="50"/>
      <c r="DV721" s="50"/>
      <c r="DW721" s="50"/>
      <c r="DX721" s="50"/>
      <c r="DY721" s="50"/>
      <c r="DZ721" s="50"/>
      <c r="EA721" s="50"/>
      <c r="EB721" s="50"/>
      <c r="EC721" s="50"/>
      <c r="ED721" s="50"/>
      <c r="EE721" s="50"/>
      <c r="EF721" s="50"/>
      <c r="EG721" s="50"/>
      <c r="EH721" s="50"/>
      <c r="EI721" s="50"/>
      <c r="EJ721" s="50"/>
      <c r="EL721" s="50"/>
    </row>
    <row r="722" spans="3:142" x14ac:dyDescent="0.15">
      <c r="C722" s="44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  <c r="CM722" s="50"/>
      <c r="CN722" s="50"/>
      <c r="CO722" s="50"/>
      <c r="CP722" s="50"/>
      <c r="CQ722" s="50"/>
      <c r="CR722" s="50"/>
      <c r="CS722" s="50"/>
      <c r="CT722" s="50"/>
      <c r="CU722" s="50"/>
      <c r="CV722" s="50"/>
      <c r="CW722" s="50"/>
      <c r="CX722" s="50"/>
      <c r="CY722" s="50"/>
      <c r="CZ722" s="50"/>
      <c r="DA722" s="50"/>
      <c r="DB722" s="50"/>
      <c r="DC722" s="50"/>
      <c r="DD722" s="50"/>
      <c r="DE722" s="50"/>
      <c r="DF722" s="50"/>
      <c r="DG722" s="50"/>
      <c r="DH722" s="50"/>
      <c r="DI722" s="50"/>
      <c r="DJ722" s="50"/>
      <c r="DK722" s="50"/>
      <c r="DL722" s="50"/>
      <c r="DM722" s="50"/>
      <c r="DN722" s="50"/>
      <c r="DO722" s="50"/>
      <c r="DP722" s="50"/>
      <c r="DQ722" s="50"/>
      <c r="DR722" s="50"/>
      <c r="DS722" s="50"/>
      <c r="DT722" s="50"/>
      <c r="DU722" s="50"/>
      <c r="DV722" s="50"/>
      <c r="DW722" s="50"/>
      <c r="DX722" s="50"/>
      <c r="DY722" s="50"/>
      <c r="DZ722" s="50"/>
      <c r="EA722" s="50"/>
      <c r="EB722" s="50"/>
      <c r="EC722" s="50"/>
      <c r="ED722" s="50"/>
      <c r="EE722" s="50"/>
      <c r="EF722" s="50"/>
      <c r="EG722" s="50"/>
      <c r="EH722" s="50"/>
      <c r="EI722" s="50"/>
      <c r="EJ722" s="50"/>
      <c r="EL722" s="50"/>
    </row>
    <row r="723" spans="3:142" x14ac:dyDescent="0.15">
      <c r="C723" s="44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  <c r="CM723" s="50"/>
      <c r="CN723" s="50"/>
      <c r="CO723" s="50"/>
      <c r="CP723" s="50"/>
      <c r="CQ723" s="50"/>
      <c r="CR723" s="50"/>
      <c r="CS723" s="50"/>
      <c r="CT723" s="50"/>
      <c r="CU723" s="50"/>
      <c r="CV723" s="50"/>
      <c r="CW723" s="50"/>
      <c r="CX723" s="50"/>
      <c r="CY723" s="50"/>
      <c r="CZ723" s="50"/>
      <c r="DA723" s="50"/>
      <c r="DB723" s="50"/>
      <c r="DC723" s="50"/>
      <c r="DD723" s="50"/>
      <c r="DE723" s="50"/>
      <c r="DF723" s="50"/>
      <c r="DG723" s="50"/>
      <c r="DH723" s="50"/>
      <c r="DI723" s="50"/>
      <c r="DJ723" s="50"/>
      <c r="DK723" s="50"/>
      <c r="DL723" s="50"/>
      <c r="DM723" s="50"/>
      <c r="DN723" s="50"/>
      <c r="DO723" s="50"/>
      <c r="DP723" s="50"/>
      <c r="DQ723" s="50"/>
      <c r="DR723" s="50"/>
      <c r="DS723" s="50"/>
      <c r="DT723" s="50"/>
      <c r="DU723" s="50"/>
      <c r="DV723" s="50"/>
      <c r="DW723" s="50"/>
      <c r="DX723" s="50"/>
      <c r="DY723" s="50"/>
      <c r="DZ723" s="50"/>
      <c r="EA723" s="50"/>
      <c r="EB723" s="50"/>
      <c r="EC723" s="50"/>
      <c r="ED723" s="50"/>
      <c r="EE723" s="50"/>
      <c r="EF723" s="50"/>
      <c r="EG723" s="50"/>
      <c r="EH723" s="50"/>
      <c r="EI723" s="50"/>
      <c r="EJ723" s="50"/>
      <c r="EL723" s="50"/>
    </row>
    <row r="724" spans="3:142" x14ac:dyDescent="0.15">
      <c r="C724" s="44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  <c r="CJ724" s="50"/>
      <c r="CK724" s="50"/>
      <c r="CL724" s="50"/>
      <c r="CM724" s="50"/>
      <c r="CN724" s="50"/>
      <c r="CO724" s="50"/>
      <c r="CP724" s="50"/>
      <c r="CQ724" s="50"/>
      <c r="CR724" s="50"/>
      <c r="CS724" s="50"/>
      <c r="CT724" s="50"/>
      <c r="CU724" s="50"/>
      <c r="CV724" s="50"/>
      <c r="CW724" s="50"/>
      <c r="CX724" s="50"/>
      <c r="CY724" s="50"/>
      <c r="CZ724" s="50"/>
      <c r="DA724" s="50"/>
      <c r="DB724" s="50"/>
      <c r="DC724" s="50"/>
      <c r="DD724" s="50"/>
      <c r="DE724" s="50"/>
      <c r="DF724" s="50"/>
      <c r="DG724" s="50"/>
      <c r="DH724" s="50"/>
      <c r="DI724" s="50"/>
      <c r="DJ724" s="50"/>
      <c r="DK724" s="50"/>
      <c r="DL724" s="50"/>
      <c r="DM724" s="50"/>
      <c r="DN724" s="50"/>
      <c r="DO724" s="50"/>
      <c r="DP724" s="50"/>
      <c r="DQ724" s="50"/>
      <c r="DR724" s="50"/>
      <c r="DS724" s="50"/>
      <c r="DT724" s="50"/>
      <c r="DU724" s="50"/>
      <c r="DV724" s="50"/>
      <c r="DW724" s="50"/>
      <c r="DX724" s="50"/>
      <c r="DY724" s="50"/>
      <c r="DZ724" s="50"/>
      <c r="EA724" s="50"/>
      <c r="EB724" s="50"/>
      <c r="EC724" s="50"/>
      <c r="ED724" s="50"/>
      <c r="EE724" s="50"/>
      <c r="EF724" s="50"/>
      <c r="EG724" s="50"/>
      <c r="EH724" s="50"/>
      <c r="EI724" s="50"/>
      <c r="EJ724" s="50"/>
      <c r="EL724" s="50"/>
    </row>
    <row r="725" spans="3:142" x14ac:dyDescent="0.15">
      <c r="C725" s="44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  <c r="CJ725" s="50"/>
      <c r="CK725" s="50"/>
      <c r="CL725" s="50"/>
      <c r="CM725" s="50"/>
      <c r="CN725" s="50"/>
      <c r="CO725" s="50"/>
      <c r="CP725" s="50"/>
      <c r="CQ725" s="50"/>
      <c r="CR725" s="50"/>
      <c r="CS725" s="50"/>
      <c r="CT725" s="50"/>
      <c r="CU725" s="50"/>
      <c r="CV725" s="50"/>
      <c r="CW725" s="50"/>
      <c r="CX725" s="50"/>
      <c r="CY725" s="50"/>
      <c r="CZ725" s="50"/>
      <c r="DA725" s="50"/>
      <c r="DB725" s="50"/>
      <c r="DC725" s="50"/>
      <c r="DD725" s="50"/>
      <c r="DE725" s="50"/>
      <c r="DF725" s="50"/>
      <c r="DG725" s="50"/>
      <c r="DH725" s="50"/>
      <c r="DI725" s="50"/>
      <c r="DJ725" s="50"/>
      <c r="DK725" s="50"/>
      <c r="DL725" s="50"/>
      <c r="DM725" s="50"/>
      <c r="DN725" s="50"/>
      <c r="DO725" s="50"/>
      <c r="DP725" s="50"/>
      <c r="DQ725" s="50"/>
      <c r="DR725" s="50"/>
      <c r="DS725" s="50"/>
      <c r="DT725" s="50"/>
      <c r="DU725" s="50"/>
      <c r="DV725" s="50"/>
      <c r="DW725" s="50"/>
      <c r="DX725" s="50"/>
      <c r="DY725" s="50"/>
      <c r="DZ725" s="50"/>
      <c r="EA725" s="50"/>
      <c r="EB725" s="50"/>
      <c r="EC725" s="50"/>
      <c r="ED725" s="50"/>
      <c r="EE725" s="50"/>
      <c r="EF725" s="50"/>
      <c r="EG725" s="50"/>
      <c r="EH725" s="50"/>
      <c r="EI725" s="50"/>
      <c r="EJ725" s="50"/>
      <c r="EL725" s="50"/>
    </row>
    <row r="726" spans="3:142" x14ac:dyDescent="0.15">
      <c r="C726" s="44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  <c r="CM726" s="50"/>
      <c r="CN726" s="50"/>
      <c r="CO726" s="50"/>
      <c r="CP726" s="50"/>
      <c r="CQ726" s="50"/>
      <c r="CR726" s="50"/>
      <c r="CS726" s="50"/>
      <c r="CT726" s="50"/>
      <c r="CU726" s="50"/>
      <c r="CV726" s="50"/>
      <c r="CW726" s="50"/>
      <c r="CX726" s="50"/>
      <c r="CY726" s="50"/>
      <c r="CZ726" s="50"/>
      <c r="DA726" s="50"/>
      <c r="DB726" s="50"/>
      <c r="DC726" s="50"/>
      <c r="DD726" s="50"/>
      <c r="DE726" s="50"/>
      <c r="DF726" s="50"/>
      <c r="DG726" s="50"/>
      <c r="DH726" s="50"/>
      <c r="DI726" s="50"/>
      <c r="DJ726" s="50"/>
      <c r="DK726" s="50"/>
      <c r="DL726" s="50"/>
      <c r="DM726" s="50"/>
      <c r="DN726" s="50"/>
      <c r="DO726" s="50"/>
      <c r="DP726" s="50"/>
      <c r="DQ726" s="50"/>
      <c r="DR726" s="50"/>
      <c r="DS726" s="50"/>
      <c r="DT726" s="50"/>
      <c r="DU726" s="50"/>
      <c r="DV726" s="50"/>
      <c r="DW726" s="50"/>
      <c r="DX726" s="50"/>
      <c r="DY726" s="50"/>
      <c r="DZ726" s="50"/>
      <c r="EA726" s="50"/>
      <c r="EB726" s="50"/>
      <c r="EC726" s="50"/>
      <c r="ED726" s="50"/>
      <c r="EE726" s="50"/>
      <c r="EF726" s="50"/>
      <c r="EG726" s="50"/>
      <c r="EH726" s="50"/>
      <c r="EI726" s="50"/>
      <c r="EJ726" s="50"/>
      <c r="EL726" s="50"/>
    </row>
    <row r="727" spans="3:142" x14ac:dyDescent="0.15">
      <c r="C727" s="44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  <c r="DA727" s="50"/>
      <c r="DB727" s="50"/>
      <c r="DC727" s="50"/>
      <c r="DD727" s="50"/>
      <c r="DE727" s="50"/>
      <c r="DF727" s="50"/>
      <c r="DG727" s="50"/>
      <c r="DH727" s="50"/>
      <c r="DI727" s="50"/>
      <c r="DJ727" s="50"/>
      <c r="DK727" s="50"/>
      <c r="DL727" s="50"/>
      <c r="DM727" s="50"/>
      <c r="DN727" s="50"/>
      <c r="DO727" s="50"/>
      <c r="DP727" s="50"/>
      <c r="DQ727" s="50"/>
      <c r="DR727" s="50"/>
      <c r="DS727" s="50"/>
      <c r="DT727" s="50"/>
      <c r="DU727" s="50"/>
      <c r="DV727" s="50"/>
      <c r="DW727" s="50"/>
      <c r="DX727" s="50"/>
      <c r="DY727" s="50"/>
      <c r="DZ727" s="50"/>
      <c r="EA727" s="50"/>
      <c r="EB727" s="50"/>
      <c r="EC727" s="50"/>
      <c r="ED727" s="50"/>
      <c r="EE727" s="50"/>
      <c r="EF727" s="50"/>
      <c r="EG727" s="50"/>
      <c r="EH727" s="50"/>
      <c r="EI727" s="50"/>
      <c r="EJ727" s="50"/>
      <c r="EL727" s="50"/>
    </row>
    <row r="728" spans="3:142" x14ac:dyDescent="0.15">
      <c r="C728" s="44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0"/>
      <c r="DA728" s="50"/>
      <c r="DB728" s="50"/>
      <c r="DC728" s="50"/>
      <c r="DD728" s="50"/>
      <c r="DE728" s="50"/>
      <c r="DF728" s="50"/>
      <c r="DG728" s="50"/>
      <c r="DH728" s="50"/>
      <c r="DI728" s="50"/>
      <c r="DJ728" s="50"/>
      <c r="DK728" s="50"/>
      <c r="DL728" s="50"/>
      <c r="DM728" s="50"/>
      <c r="DN728" s="50"/>
      <c r="DO728" s="50"/>
      <c r="DP728" s="50"/>
      <c r="DQ728" s="50"/>
      <c r="DR728" s="50"/>
      <c r="DS728" s="50"/>
      <c r="DT728" s="50"/>
      <c r="DU728" s="50"/>
      <c r="DV728" s="50"/>
      <c r="DW728" s="50"/>
      <c r="DX728" s="50"/>
      <c r="DY728" s="50"/>
      <c r="DZ728" s="50"/>
      <c r="EA728" s="50"/>
      <c r="EB728" s="50"/>
      <c r="EC728" s="50"/>
      <c r="ED728" s="50"/>
      <c r="EE728" s="50"/>
      <c r="EF728" s="50"/>
      <c r="EG728" s="50"/>
      <c r="EH728" s="50"/>
      <c r="EI728" s="50"/>
      <c r="EJ728" s="50"/>
      <c r="EL728" s="50"/>
    </row>
    <row r="729" spans="3:142" x14ac:dyDescent="0.15">
      <c r="C729" s="44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  <c r="CO729" s="50"/>
      <c r="CP729" s="50"/>
      <c r="CQ729" s="50"/>
      <c r="CR729" s="50"/>
      <c r="CS729" s="50"/>
      <c r="CT729" s="50"/>
      <c r="CU729" s="50"/>
      <c r="CV729" s="50"/>
      <c r="CW729" s="50"/>
      <c r="CX729" s="50"/>
      <c r="CY729" s="50"/>
      <c r="CZ729" s="50"/>
      <c r="DA729" s="50"/>
      <c r="DB729" s="50"/>
      <c r="DC729" s="50"/>
      <c r="DD729" s="50"/>
      <c r="DE729" s="50"/>
      <c r="DF729" s="50"/>
      <c r="DG729" s="50"/>
      <c r="DH729" s="50"/>
      <c r="DI729" s="50"/>
      <c r="DJ729" s="50"/>
      <c r="DK729" s="50"/>
      <c r="DL729" s="50"/>
      <c r="DM729" s="50"/>
      <c r="DN729" s="50"/>
      <c r="DO729" s="50"/>
      <c r="DP729" s="50"/>
      <c r="DQ729" s="50"/>
      <c r="DR729" s="50"/>
      <c r="DS729" s="50"/>
      <c r="DT729" s="50"/>
      <c r="DU729" s="50"/>
      <c r="DV729" s="50"/>
      <c r="DW729" s="50"/>
      <c r="DX729" s="50"/>
      <c r="DY729" s="50"/>
      <c r="DZ729" s="50"/>
      <c r="EA729" s="50"/>
      <c r="EB729" s="50"/>
      <c r="EC729" s="50"/>
      <c r="ED729" s="50"/>
      <c r="EE729" s="50"/>
      <c r="EF729" s="50"/>
      <c r="EG729" s="50"/>
      <c r="EH729" s="50"/>
      <c r="EI729" s="50"/>
      <c r="EJ729" s="50"/>
      <c r="EL729" s="50"/>
    </row>
    <row r="730" spans="3:142" x14ac:dyDescent="0.15">
      <c r="C730" s="44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  <c r="CO730" s="50"/>
      <c r="CP730" s="50"/>
      <c r="CQ730" s="50"/>
      <c r="CR730" s="50"/>
      <c r="CS730" s="50"/>
      <c r="CT730" s="50"/>
      <c r="CU730" s="50"/>
      <c r="CV730" s="50"/>
      <c r="CW730" s="50"/>
      <c r="CX730" s="50"/>
      <c r="CY730" s="50"/>
      <c r="CZ730" s="50"/>
      <c r="DA730" s="50"/>
      <c r="DB730" s="50"/>
      <c r="DC730" s="50"/>
      <c r="DD730" s="50"/>
      <c r="DE730" s="50"/>
      <c r="DF730" s="50"/>
      <c r="DG730" s="50"/>
      <c r="DH730" s="50"/>
      <c r="DI730" s="50"/>
      <c r="DJ730" s="50"/>
      <c r="DK730" s="50"/>
      <c r="DL730" s="50"/>
      <c r="DM730" s="50"/>
      <c r="DN730" s="50"/>
      <c r="DO730" s="50"/>
      <c r="DP730" s="50"/>
      <c r="DQ730" s="50"/>
      <c r="DR730" s="50"/>
      <c r="DS730" s="50"/>
      <c r="DT730" s="50"/>
      <c r="DU730" s="50"/>
      <c r="DV730" s="50"/>
      <c r="DW730" s="50"/>
      <c r="DX730" s="50"/>
      <c r="DY730" s="50"/>
      <c r="DZ730" s="50"/>
      <c r="EA730" s="50"/>
      <c r="EB730" s="50"/>
      <c r="EC730" s="50"/>
      <c r="ED730" s="50"/>
      <c r="EE730" s="50"/>
      <c r="EF730" s="50"/>
      <c r="EG730" s="50"/>
      <c r="EH730" s="50"/>
      <c r="EI730" s="50"/>
      <c r="EJ730" s="50"/>
      <c r="EL730" s="50"/>
    </row>
    <row r="731" spans="3:142" x14ac:dyDescent="0.15">
      <c r="C731" s="44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0"/>
      <c r="DA731" s="50"/>
      <c r="DB731" s="50"/>
      <c r="DC731" s="50"/>
      <c r="DD731" s="50"/>
      <c r="DE731" s="50"/>
      <c r="DF731" s="50"/>
      <c r="DG731" s="50"/>
      <c r="DH731" s="50"/>
      <c r="DI731" s="50"/>
      <c r="DJ731" s="50"/>
      <c r="DK731" s="50"/>
      <c r="DL731" s="50"/>
      <c r="DM731" s="50"/>
      <c r="DN731" s="50"/>
      <c r="DO731" s="50"/>
      <c r="DP731" s="50"/>
      <c r="DQ731" s="50"/>
      <c r="DR731" s="50"/>
      <c r="DS731" s="50"/>
      <c r="DT731" s="50"/>
      <c r="DU731" s="50"/>
      <c r="DV731" s="50"/>
      <c r="DW731" s="50"/>
      <c r="DX731" s="50"/>
      <c r="DY731" s="50"/>
      <c r="DZ731" s="50"/>
      <c r="EA731" s="50"/>
      <c r="EB731" s="50"/>
      <c r="EC731" s="50"/>
      <c r="ED731" s="50"/>
      <c r="EE731" s="50"/>
      <c r="EF731" s="50"/>
      <c r="EG731" s="50"/>
      <c r="EH731" s="50"/>
      <c r="EI731" s="50"/>
      <c r="EJ731" s="50"/>
      <c r="EL731" s="50"/>
    </row>
    <row r="732" spans="3:142" x14ac:dyDescent="0.15">
      <c r="C732" s="44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  <c r="DA732" s="50"/>
      <c r="DB732" s="50"/>
      <c r="DC732" s="50"/>
      <c r="DD732" s="50"/>
      <c r="DE732" s="50"/>
      <c r="DF732" s="50"/>
      <c r="DG732" s="50"/>
      <c r="DH732" s="50"/>
      <c r="DI732" s="50"/>
      <c r="DJ732" s="50"/>
      <c r="DK732" s="50"/>
      <c r="DL732" s="50"/>
      <c r="DM732" s="50"/>
      <c r="DN732" s="50"/>
      <c r="DO732" s="50"/>
      <c r="DP732" s="50"/>
      <c r="DQ732" s="50"/>
      <c r="DR732" s="50"/>
      <c r="DS732" s="50"/>
      <c r="DT732" s="50"/>
      <c r="DU732" s="50"/>
      <c r="DV732" s="50"/>
      <c r="DW732" s="50"/>
      <c r="DX732" s="50"/>
      <c r="DY732" s="50"/>
      <c r="DZ732" s="50"/>
      <c r="EA732" s="50"/>
      <c r="EB732" s="50"/>
      <c r="EC732" s="50"/>
      <c r="ED732" s="50"/>
      <c r="EE732" s="50"/>
      <c r="EF732" s="50"/>
      <c r="EG732" s="50"/>
      <c r="EH732" s="50"/>
      <c r="EI732" s="50"/>
      <c r="EJ732" s="50"/>
      <c r="EL732" s="50"/>
    </row>
    <row r="733" spans="3:142" x14ac:dyDescent="0.15">
      <c r="C733" s="44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0"/>
      <c r="DA733" s="50"/>
      <c r="DB733" s="50"/>
      <c r="DC733" s="50"/>
      <c r="DD733" s="50"/>
      <c r="DE733" s="50"/>
      <c r="DF733" s="50"/>
      <c r="DG733" s="50"/>
      <c r="DH733" s="50"/>
      <c r="DI733" s="50"/>
      <c r="DJ733" s="50"/>
      <c r="DK733" s="50"/>
      <c r="DL733" s="50"/>
      <c r="DM733" s="50"/>
      <c r="DN733" s="50"/>
      <c r="DO733" s="50"/>
      <c r="DP733" s="50"/>
      <c r="DQ733" s="50"/>
      <c r="DR733" s="50"/>
      <c r="DS733" s="50"/>
      <c r="DT733" s="50"/>
      <c r="DU733" s="50"/>
      <c r="DV733" s="50"/>
      <c r="DW733" s="50"/>
      <c r="DX733" s="50"/>
      <c r="DY733" s="50"/>
      <c r="DZ733" s="50"/>
      <c r="EA733" s="50"/>
      <c r="EB733" s="50"/>
      <c r="EC733" s="50"/>
      <c r="ED733" s="50"/>
      <c r="EE733" s="50"/>
      <c r="EF733" s="50"/>
      <c r="EG733" s="50"/>
      <c r="EH733" s="50"/>
      <c r="EI733" s="50"/>
      <c r="EJ733" s="50"/>
      <c r="EL733" s="50"/>
    </row>
    <row r="734" spans="3:142" x14ac:dyDescent="0.15">
      <c r="C734" s="44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0"/>
      <c r="DA734" s="50"/>
      <c r="DB734" s="50"/>
      <c r="DC734" s="50"/>
      <c r="DD734" s="50"/>
      <c r="DE734" s="50"/>
      <c r="DF734" s="50"/>
      <c r="DG734" s="50"/>
      <c r="DH734" s="50"/>
      <c r="DI734" s="50"/>
      <c r="DJ734" s="50"/>
      <c r="DK734" s="50"/>
      <c r="DL734" s="50"/>
      <c r="DM734" s="50"/>
      <c r="DN734" s="50"/>
      <c r="DO734" s="50"/>
      <c r="DP734" s="50"/>
      <c r="DQ734" s="50"/>
      <c r="DR734" s="50"/>
      <c r="DS734" s="50"/>
      <c r="DT734" s="50"/>
      <c r="DU734" s="50"/>
      <c r="DV734" s="50"/>
      <c r="DW734" s="50"/>
      <c r="DX734" s="50"/>
      <c r="DY734" s="50"/>
      <c r="DZ734" s="50"/>
      <c r="EA734" s="50"/>
      <c r="EB734" s="50"/>
      <c r="EC734" s="50"/>
      <c r="ED734" s="50"/>
      <c r="EE734" s="50"/>
      <c r="EF734" s="50"/>
      <c r="EG734" s="50"/>
      <c r="EH734" s="50"/>
      <c r="EI734" s="50"/>
      <c r="EJ734" s="50"/>
      <c r="EL734" s="50"/>
    </row>
    <row r="735" spans="3:142" x14ac:dyDescent="0.15">
      <c r="C735" s="44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  <c r="CM735" s="50"/>
      <c r="CN735" s="50"/>
      <c r="CO735" s="50"/>
      <c r="CP735" s="50"/>
      <c r="CQ735" s="50"/>
      <c r="CR735" s="50"/>
      <c r="CS735" s="50"/>
      <c r="CT735" s="50"/>
      <c r="CU735" s="50"/>
      <c r="CV735" s="50"/>
      <c r="CW735" s="50"/>
      <c r="CX735" s="50"/>
      <c r="CY735" s="50"/>
      <c r="CZ735" s="50"/>
      <c r="DA735" s="50"/>
      <c r="DB735" s="50"/>
      <c r="DC735" s="50"/>
      <c r="DD735" s="50"/>
      <c r="DE735" s="50"/>
      <c r="DF735" s="50"/>
      <c r="DG735" s="50"/>
      <c r="DH735" s="50"/>
      <c r="DI735" s="50"/>
      <c r="DJ735" s="50"/>
      <c r="DK735" s="50"/>
      <c r="DL735" s="50"/>
      <c r="DM735" s="50"/>
      <c r="DN735" s="50"/>
      <c r="DO735" s="50"/>
      <c r="DP735" s="50"/>
      <c r="DQ735" s="50"/>
      <c r="DR735" s="50"/>
      <c r="DS735" s="50"/>
      <c r="DT735" s="50"/>
      <c r="DU735" s="50"/>
      <c r="DV735" s="50"/>
      <c r="DW735" s="50"/>
      <c r="DX735" s="50"/>
      <c r="DY735" s="50"/>
      <c r="DZ735" s="50"/>
      <c r="EA735" s="50"/>
      <c r="EB735" s="50"/>
      <c r="EC735" s="50"/>
      <c r="ED735" s="50"/>
      <c r="EE735" s="50"/>
      <c r="EF735" s="50"/>
      <c r="EG735" s="50"/>
      <c r="EH735" s="50"/>
      <c r="EI735" s="50"/>
      <c r="EJ735" s="50"/>
      <c r="EL735" s="50"/>
    </row>
    <row r="736" spans="3:142" x14ac:dyDescent="0.15">
      <c r="C736" s="44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  <c r="CM736" s="50"/>
      <c r="CN736" s="50"/>
      <c r="CO736" s="50"/>
      <c r="CP736" s="50"/>
      <c r="CQ736" s="50"/>
      <c r="CR736" s="50"/>
      <c r="CS736" s="50"/>
      <c r="CT736" s="50"/>
      <c r="CU736" s="50"/>
      <c r="CV736" s="50"/>
      <c r="CW736" s="50"/>
      <c r="CX736" s="50"/>
      <c r="CY736" s="50"/>
      <c r="CZ736" s="50"/>
      <c r="DA736" s="50"/>
      <c r="DB736" s="50"/>
      <c r="DC736" s="50"/>
      <c r="DD736" s="50"/>
      <c r="DE736" s="50"/>
      <c r="DF736" s="50"/>
      <c r="DG736" s="50"/>
      <c r="DH736" s="50"/>
      <c r="DI736" s="50"/>
      <c r="DJ736" s="50"/>
      <c r="DK736" s="50"/>
      <c r="DL736" s="50"/>
      <c r="DM736" s="50"/>
      <c r="DN736" s="50"/>
      <c r="DO736" s="50"/>
      <c r="DP736" s="50"/>
      <c r="DQ736" s="50"/>
      <c r="DR736" s="50"/>
      <c r="DS736" s="50"/>
      <c r="DT736" s="50"/>
      <c r="DU736" s="50"/>
      <c r="DV736" s="50"/>
      <c r="DW736" s="50"/>
      <c r="DX736" s="50"/>
      <c r="DY736" s="50"/>
      <c r="DZ736" s="50"/>
      <c r="EA736" s="50"/>
      <c r="EB736" s="50"/>
      <c r="EC736" s="50"/>
      <c r="ED736" s="50"/>
      <c r="EE736" s="50"/>
      <c r="EF736" s="50"/>
      <c r="EG736" s="50"/>
      <c r="EH736" s="50"/>
      <c r="EI736" s="50"/>
      <c r="EJ736" s="50"/>
      <c r="EL736" s="50"/>
    </row>
    <row r="737" spans="3:142" x14ac:dyDescent="0.15">
      <c r="C737" s="44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  <c r="CM737" s="50"/>
      <c r="CN737" s="50"/>
      <c r="CO737" s="50"/>
      <c r="CP737" s="50"/>
      <c r="CQ737" s="50"/>
      <c r="CR737" s="50"/>
      <c r="CS737" s="50"/>
      <c r="CT737" s="50"/>
      <c r="CU737" s="50"/>
      <c r="CV737" s="50"/>
      <c r="CW737" s="50"/>
      <c r="CX737" s="50"/>
      <c r="CY737" s="50"/>
      <c r="CZ737" s="50"/>
      <c r="DA737" s="50"/>
      <c r="DB737" s="50"/>
      <c r="DC737" s="50"/>
      <c r="DD737" s="50"/>
      <c r="DE737" s="50"/>
      <c r="DF737" s="50"/>
      <c r="DG737" s="50"/>
      <c r="DH737" s="50"/>
      <c r="DI737" s="50"/>
      <c r="DJ737" s="50"/>
      <c r="DK737" s="50"/>
      <c r="DL737" s="50"/>
      <c r="DM737" s="50"/>
      <c r="DN737" s="50"/>
      <c r="DO737" s="50"/>
      <c r="DP737" s="50"/>
      <c r="DQ737" s="50"/>
      <c r="DR737" s="50"/>
      <c r="DS737" s="50"/>
      <c r="DT737" s="50"/>
      <c r="DU737" s="50"/>
      <c r="DV737" s="50"/>
      <c r="DW737" s="50"/>
      <c r="DX737" s="50"/>
      <c r="DY737" s="50"/>
      <c r="DZ737" s="50"/>
      <c r="EA737" s="50"/>
      <c r="EB737" s="50"/>
      <c r="EC737" s="50"/>
      <c r="ED737" s="50"/>
      <c r="EE737" s="50"/>
      <c r="EF737" s="50"/>
      <c r="EG737" s="50"/>
      <c r="EH737" s="50"/>
      <c r="EI737" s="50"/>
      <c r="EJ737" s="50"/>
      <c r="EL737" s="50"/>
    </row>
    <row r="738" spans="3:142" x14ac:dyDescent="0.15">
      <c r="C738" s="44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  <c r="CJ738" s="50"/>
      <c r="CK738" s="50"/>
      <c r="CL738" s="50"/>
      <c r="CM738" s="50"/>
      <c r="CN738" s="50"/>
      <c r="CO738" s="50"/>
      <c r="CP738" s="50"/>
      <c r="CQ738" s="50"/>
      <c r="CR738" s="50"/>
      <c r="CS738" s="50"/>
      <c r="CT738" s="50"/>
      <c r="CU738" s="50"/>
      <c r="CV738" s="50"/>
      <c r="CW738" s="50"/>
      <c r="CX738" s="50"/>
      <c r="CY738" s="50"/>
      <c r="CZ738" s="50"/>
      <c r="DA738" s="50"/>
      <c r="DB738" s="50"/>
      <c r="DC738" s="50"/>
      <c r="DD738" s="50"/>
      <c r="DE738" s="50"/>
      <c r="DF738" s="50"/>
      <c r="DG738" s="50"/>
      <c r="DH738" s="50"/>
      <c r="DI738" s="50"/>
      <c r="DJ738" s="50"/>
      <c r="DK738" s="50"/>
      <c r="DL738" s="50"/>
      <c r="DM738" s="50"/>
      <c r="DN738" s="50"/>
      <c r="DO738" s="50"/>
      <c r="DP738" s="50"/>
      <c r="DQ738" s="50"/>
      <c r="DR738" s="50"/>
      <c r="DS738" s="50"/>
      <c r="DT738" s="50"/>
      <c r="DU738" s="50"/>
      <c r="DV738" s="50"/>
      <c r="DW738" s="50"/>
      <c r="DX738" s="50"/>
      <c r="DY738" s="50"/>
      <c r="DZ738" s="50"/>
      <c r="EA738" s="50"/>
      <c r="EB738" s="50"/>
      <c r="EC738" s="50"/>
      <c r="ED738" s="50"/>
      <c r="EE738" s="50"/>
      <c r="EF738" s="50"/>
      <c r="EG738" s="50"/>
      <c r="EH738" s="50"/>
      <c r="EI738" s="50"/>
      <c r="EJ738" s="50"/>
      <c r="EL738" s="50"/>
    </row>
    <row r="739" spans="3:142" x14ac:dyDescent="0.15">
      <c r="C739" s="44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  <c r="CM739" s="50"/>
      <c r="CN739" s="50"/>
      <c r="CO739" s="50"/>
      <c r="CP739" s="50"/>
      <c r="CQ739" s="50"/>
      <c r="CR739" s="50"/>
      <c r="CS739" s="50"/>
      <c r="CT739" s="50"/>
      <c r="CU739" s="50"/>
      <c r="CV739" s="50"/>
      <c r="CW739" s="50"/>
      <c r="CX739" s="50"/>
      <c r="CY739" s="50"/>
      <c r="CZ739" s="50"/>
      <c r="DA739" s="50"/>
      <c r="DB739" s="50"/>
      <c r="DC739" s="50"/>
      <c r="DD739" s="50"/>
      <c r="DE739" s="50"/>
      <c r="DF739" s="50"/>
      <c r="DG739" s="50"/>
      <c r="DH739" s="50"/>
      <c r="DI739" s="50"/>
      <c r="DJ739" s="50"/>
      <c r="DK739" s="50"/>
      <c r="DL739" s="50"/>
      <c r="DM739" s="50"/>
      <c r="DN739" s="50"/>
      <c r="DO739" s="50"/>
      <c r="DP739" s="50"/>
      <c r="DQ739" s="50"/>
      <c r="DR739" s="50"/>
      <c r="DS739" s="50"/>
      <c r="DT739" s="50"/>
      <c r="DU739" s="50"/>
      <c r="DV739" s="50"/>
      <c r="DW739" s="50"/>
      <c r="DX739" s="50"/>
      <c r="DY739" s="50"/>
      <c r="DZ739" s="50"/>
      <c r="EA739" s="50"/>
      <c r="EB739" s="50"/>
      <c r="EC739" s="50"/>
      <c r="ED739" s="50"/>
      <c r="EE739" s="50"/>
      <c r="EF739" s="50"/>
      <c r="EG739" s="50"/>
      <c r="EH739" s="50"/>
      <c r="EI739" s="50"/>
      <c r="EJ739" s="50"/>
      <c r="EL739" s="50"/>
    </row>
    <row r="740" spans="3:142" x14ac:dyDescent="0.15">
      <c r="C740" s="44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  <c r="DA740" s="50"/>
      <c r="DB740" s="50"/>
      <c r="DC740" s="50"/>
      <c r="DD740" s="50"/>
      <c r="DE740" s="50"/>
      <c r="DF740" s="50"/>
      <c r="DG740" s="50"/>
      <c r="DH740" s="50"/>
      <c r="DI740" s="50"/>
      <c r="DJ740" s="50"/>
      <c r="DK740" s="50"/>
      <c r="DL740" s="50"/>
      <c r="DM740" s="50"/>
      <c r="DN740" s="50"/>
      <c r="DO740" s="50"/>
      <c r="DP740" s="50"/>
      <c r="DQ740" s="50"/>
      <c r="DR740" s="50"/>
      <c r="DS740" s="50"/>
      <c r="DT740" s="50"/>
      <c r="DU740" s="50"/>
      <c r="DV740" s="50"/>
      <c r="DW740" s="50"/>
      <c r="DX740" s="50"/>
      <c r="DY740" s="50"/>
      <c r="DZ740" s="50"/>
      <c r="EA740" s="50"/>
      <c r="EB740" s="50"/>
      <c r="EC740" s="50"/>
      <c r="ED740" s="50"/>
      <c r="EE740" s="50"/>
      <c r="EF740" s="50"/>
      <c r="EG740" s="50"/>
      <c r="EH740" s="50"/>
      <c r="EI740" s="50"/>
      <c r="EJ740" s="50"/>
      <c r="EL740" s="50"/>
    </row>
    <row r="741" spans="3:142" x14ac:dyDescent="0.15">
      <c r="C741" s="44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  <c r="DA741" s="50"/>
      <c r="DB741" s="50"/>
      <c r="DC741" s="50"/>
      <c r="DD741" s="50"/>
      <c r="DE741" s="50"/>
      <c r="DF741" s="50"/>
      <c r="DG741" s="50"/>
      <c r="DH741" s="50"/>
      <c r="DI741" s="50"/>
      <c r="DJ741" s="50"/>
      <c r="DK741" s="50"/>
      <c r="DL741" s="50"/>
      <c r="DM741" s="50"/>
      <c r="DN741" s="50"/>
      <c r="DO741" s="50"/>
      <c r="DP741" s="50"/>
      <c r="DQ741" s="50"/>
      <c r="DR741" s="50"/>
      <c r="DS741" s="50"/>
      <c r="DT741" s="50"/>
      <c r="DU741" s="50"/>
      <c r="DV741" s="50"/>
      <c r="DW741" s="50"/>
      <c r="DX741" s="50"/>
      <c r="DY741" s="50"/>
      <c r="DZ741" s="50"/>
      <c r="EA741" s="50"/>
      <c r="EB741" s="50"/>
      <c r="EC741" s="50"/>
      <c r="ED741" s="50"/>
      <c r="EE741" s="50"/>
      <c r="EF741" s="50"/>
      <c r="EG741" s="50"/>
      <c r="EH741" s="50"/>
      <c r="EI741" s="50"/>
      <c r="EJ741" s="50"/>
      <c r="EL741" s="50"/>
    </row>
    <row r="742" spans="3:142" x14ac:dyDescent="0.15">
      <c r="C742" s="44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0"/>
      <c r="DA742" s="50"/>
      <c r="DB742" s="50"/>
      <c r="DC742" s="50"/>
      <c r="DD742" s="50"/>
      <c r="DE742" s="50"/>
      <c r="DF742" s="50"/>
      <c r="DG742" s="50"/>
      <c r="DH742" s="50"/>
      <c r="DI742" s="50"/>
      <c r="DJ742" s="50"/>
      <c r="DK742" s="50"/>
      <c r="DL742" s="50"/>
      <c r="DM742" s="50"/>
      <c r="DN742" s="50"/>
      <c r="DO742" s="50"/>
      <c r="DP742" s="50"/>
      <c r="DQ742" s="50"/>
      <c r="DR742" s="50"/>
      <c r="DS742" s="50"/>
      <c r="DT742" s="50"/>
      <c r="DU742" s="50"/>
      <c r="DV742" s="50"/>
      <c r="DW742" s="50"/>
      <c r="DX742" s="50"/>
      <c r="DY742" s="50"/>
      <c r="DZ742" s="50"/>
      <c r="EA742" s="50"/>
      <c r="EB742" s="50"/>
      <c r="EC742" s="50"/>
      <c r="ED742" s="50"/>
      <c r="EE742" s="50"/>
      <c r="EF742" s="50"/>
      <c r="EG742" s="50"/>
      <c r="EH742" s="50"/>
      <c r="EI742" s="50"/>
      <c r="EJ742" s="50"/>
      <c r="EL742" s="50"/>
    </row>
    <row r="743" spans="3:142" x14ac:dyDescent="0.15">
      <c r="C743" s="44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  <c r="CJ743" s="50"/>
      <c r="CK743" s="50"/>
      <c r="CL743" s="50"/>
      <c r="CM743" s="50"/>
      <c r="CN743" s="50"/>
      <c r="CO743" s="50"/>
      <c r="CP743" s="50"/>
      <c r="CQ743" s="50"/>
      <c r="CR743" s="50"/>
      <c r="CS743" s="50"/>
      <c r="CT743" s="50"/>
      <c r="CU743" s="50"/>
      <c r="CV743" s="50"/>
      <c r="CW743" s="50"/>
      <c r="CX743" s="50"/>
      <c r="CY743" s="50"/>
      <c r="CZ743" s="50"/>
      <c r="DA743" s="50"/>
      <c r="DB743" s="50"/>
      <c r="DC743" s="50"/>
      <c r="DD743" s="50"/>
      <c r="DE743" s="50"/>
      <c r="DF743" s="50"/>
      <c r="DG743" s="50"/>
      <c r="DH743" s="50"/>
      <c r="DI743" s="50"/>
      <c r="DJ743" s="50"/>
      <c r="DK743" s="50"/>
      <c r="DL743" s="50"/>
      <c r="DM743" s="50"/>
      <c r="DN743" s="50"/>
      <c r="DO743" s="50"/>
      <c r="DP743" s="50"/>
      <c r="DQ743" s="50"/>
      <c r="DR743" s="50"/>
      <c r="DS743" s="50"/>
      <c r="DT743" s="50"/>
      <c r="DU743" s="50"/>
      <c r="DV743" s="50"/>
      <c r="DW743" s="50"/>
      <c r="DX743" s="50"/>
      <c r="DY743" s="50"/>
      <c r="DZ743" s="50"/>
      <c r="EA743" s="50"/>
      <c r="EB743" s="50"/>
      <c r="EC743" s="50"/>
      <c r="ED743" s="50"/>
      <c r="EE743" s="50"/>
      <c r="EF743" s="50"/>
      <c r="EG743" s="50"/>
      <c r="EH743" s="50"/>
      <c r="EI743" s="50"/>
      <c r="EJ743" s="50"/>
      <c r="EL743" s="50"/>
    </row>
    <row r="744" spans="3:142" x14ac:dyDescent="0.15">
      <c r="C744" s="44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  <c r="CJ744" s="50"/>
      <c r="CK744" s="50"/>
      <c r="CL744" s="50"/>
      <c r="CM744" s="50"/>
      <c r="CN744" s="50"/>
      <c r="CO744" s="50"/>
      <c r="CP744" s="50"/>
      <c r="CQ744" s="50"/>
      <c r="CR744" s="50"/>
      <c r="CS744" s="50"/>
      <c r="CT744" s="50"/>
      <c r="CU744" s="50"/>
      <c r="CV744" s="50"/>
      <c r="CW744" s="50"/>
      <c r="CX744" s="50"/>
      <c r="CY744" s="50"/>
      <c r="CZ744" s="50"/>
      <c r="DA744" s="50"/>
      <c r="DB744" s="50"/>
      <c r="DC744" s="50"/>
      <c r="DD744" s="50"/>
      <c r="DE744" s="50"/>
      <c r="DF744" s="50"/>
      <c r="DG744" s="50"/>
      <c r="DH744" s="50"/>
      <c r="DI744" s="50"/>
      <c r="DJ744" s="50"/>
      <c r="DK744" s="50"/>
      <c r="DL744" s="50"/>
      <c r="DM744" s="50"/>
      <c r="DN744" s="50"/>
      <c r="DO744" s="50"/>
      <c r="DP744" s="50"/>
      <c r="DQ744" s="50"/>
      <c r="DR744" s="50"/>
      <c r="DS744" s="50"/>
      <c r="DT744" s="50"/>
      <c r="DU744" s="50"/>
      <c r="DV744" s="50"/>
      <c r="DW744" s="50"/>
      <c r="DX744" s="50"/>
      <c r="DY744" s="50"/>
      <c r="DZ744" s="50"/>
      <c r="EA744" s="50"/>
      <c r="EB744" s="50"/>
      <c r="EC744" s="50"/>
      <c r="ED744" s="50"/>
      <c r="EE744" s="50"/>
      <c r="EF744" s="50"/>
      <c r="EG744" s="50"/>
      <c r="EH744" s="50"/>
      <c r="EI744" s="50"/>
      <c r="EJ744" s="50"/>
      <c r="EL744" s="50"/>
    </row>
    <row r="745" spans="3:142" x14ac:dyDescent="0.15">
      <c r="C745" s="44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  <c r="CJ745" s="50"/>
      <c r="CK745" s="50"/>
      <c r="CL745" s="50"/>
      <c r="CM745" s="50"/>
      <c r="CN745" s="50"/>
      <c r="CO745" s="50"/>
      <c r="CP745" s="50"/>
      <c r="CQ745" s="50"/>
      <c r="CR745" s="50"/>
      <c r="CS745" s="50"/>
      <c r="CT745" s="50"/>
      <c r="CU745" s="50"/>
      <c r="CV745" s="50"/>
      <c r="CW745" s="50"/>
      <c r="CX745" s="50"/>
      <c r="CY745" s="50"/>
      <c r="CZ745" s="50"/>
      <c r="DA745" s="50"/>
      <c r="DB745" s="50"/>
      <c r="DC745" s="50"/>
      <c r="DD745" s="50"/>
      <c r="DE745" s="50"/>
      <c r="DF745" s="50"/>
      <c r="DG745" s="50"/>
      <c r="DH745" s="50"/>
      <c r="DI745" s="50"/>
      <c r="DJ745" s="50"/>
      <c r="DK745" s="50"/>
      <c r="DL745" s="50"/>
      <c r="DM745" s="50"/>
      <c r="DN745" s="50"/>
      <c r="DO745" s="50"/>
      <c r="DP745" s="50"/>
      <c r="DQ745" s="50"/>
      <c r="DR745" s="50"/>
      <c r="DS745" s="50"/>
      <c r="DT745" s="50"/>
      <c r="DU745" s="50"/>
      <c r="DV745" s="50"/>
      <c r="DW745" s="50"/>
      <c r="DX745" s="50"/>
      <c r="DY745" s="50"/>
      <c r="DZ745" s="50"/>
      <c r="EA745" s="50"/>
      <c r="EB745" s="50"/>
      <c r="EC745" s="50"/>
      <c r="ED745" s="50"/>
      <c r="EE745" s="50"/>
      <c r="EF745" s="50"/>
      <c r="EG745" s="50"/>
      <c r="EH745" s="50"/>
      <c r="EI745" s="50"/>
      <c r="EJ745" s="50"/>
      <c r="EL745" s="50"/>
    </row>
    <row r="746" spans="3:142" x14ac:dyDescent="0.15">
      <c r="C746" s="44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  <c r="CJ746" s="50"/>
      <c r="CK746" s="50"/>
      <c r="CL746" s="50"/>
      <c r="CM746" s="50"/>
      <c r="CN746" s="50"/>
      <c r="CO746" s="50"/>
      <c r="CP746" s="50"/>
      <c r="CQ746" s="50"/>
      <c r="CR746" s="50"/>
      <c r="CS746" s="50"/>
      <c r="CT746" s="50"/>
      <c r="CU746" s="50"/>
      <c r="CV746" s="50"/>
      <c r="CW746" s="50"/>
      <c r="CX746" s="50"/>
      <c r="CY746" s="50"/>
      <c r="CZ746" s="50"/>
      <c r="DA746" s="50"/>
      <c r="DB746" s="50"/>
      <c r="DC746" s="50"/>
      <c r="DD746" s="50"/>
      <c r="DE746" s="50"/>
      <c r="DF746" s="50"/>
      <c r="DG746" s="50"/>
      <c r="DH746" s="50"/>
      <c r="DI746" s="50"/>
      <c r="DJ746" s="50"/>
      <c r="DK746" s="50"/>
      <c r="DL746" s="50"/>
      <c r="DM746" s="50"/>
      <c r="DN746" s="50"/>
      <c r="DO746" s="50"/>
      <c r="DP746" s="50"/>
      <c r="DQ746" s="50"/>
      <c r="DR746" s="50"/>
      <c r="DS746" s="50"/>
      <c r="DT746" s="50"/>
      <c r="DU746" s="50"/>
      <c r="DV746" s="50"/>
      <c r="DW746" s="50"/>
      <c r="DX746" s="50"/>
      <c r="DY746" s="50"/>
      <c r="DZ746" s="50"/>
      <c r="EA746" s="50"/>
      <c r="EB746" s="50"/>
      <c r="EC746" s="50"/>
      <c r="ED746" s="50"/>
      <c r="EE746" s="50"/>
      <c r="EF746" s="50"/>
      <c r="EG746" s="50"/>
      <c r="EH746" s="50"/>
      <c r="EI746" s="50"/>
      <c r="EJ746" s="50"/>
      <c r="EL746" s="50"/>
    </row>
    <row r="747" spans="3:142" x14ac:dyDescent="0.15">
      <c r="C747" s="44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  <c r="CM747" s="50"/>
      <c r="CN747" s="50"/>
      <c r="CO747" s="50"/>
      <c r="CP747" s="50"/>
      <c r="CQ747" s="50"/>
      <c r="CR747" s="50"/>
      <c r="CS747" s="50"/>
      <c r="CT747" s="50"/>
      <c r="CU747" s="50"/>
      <c r="CV747" s="50"/>
      <c r="CW747" s="50"/>
      <c r="CX747" s="50"/>
      <c r="CY747" s="50"/>
      <c r="CZ747" s="50"/>
      <c r="DA747" s="50"/>
      <c r="DB747" s="50"/>
      <c r="DC747" s="50"/>
      <c r="DD747" s="50"/>
      <c r="DE747" s="50"/>
      <c r="DF747" s="50"/>
      <c r="DG747" s="50"/>
      <c r="DH747" s="50"/>
      <c r="DI747" s="50"/>
      <c r="DJ747" s="50"/>
      <c r="DK747" s="50"/>
      <c r="DL747" s="50"/>
      <c r="DM747" s="50"/>
      <c r="DN747" s="50"/>
      <c r="DO747" s="50"/>
      <c r="DP747" s="50"/>
      <c r="DQ747" s="50"/>
      <c r="DR747" s="50"/>
      <c r="DS747" s="50"/>
      <c r="DT747" s="50"/>
      <c r="DU747" s="50"/>
      <c r="DV747" s="50"/>
      <c r="DW747" s="50"/>
      <c r="DX747" s="50"/>
      <c r="DY747" s="50"/>
      <c r="DZ747" s="50"/>
      <c r="EA747" s="50"/>
      <c r="EB747" s="50"/>
      <c r="EC747" s="50"/>
      <c r="ED747" s="50"/>
      <c r="EE747" s="50"/>
      <c r="EF747" s="50"/>
      <c r="EG747" s="50"/>
      <c r="EH747" s="50"/>
      <c r="EI747" s="50"/>
      <c r="EJ747" s="50"/>
      <c r="EL747" s="50"/>
    </row>
    <row r="748" spans="3:142" x14ac:dyDescent="0.15">
      <c r="C748" s="44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  <c r="CM748" s="50"/>
      <c r="CN748" s="50"/>
      <c r="CO748" s="50"/>
      <c r="CP748" s="50"/>
      <c r="CQ748" s="50"/>
      <c r="CR748" s="50"/>
      <c r="CS748" s="50"/>
      <c r="CT748" s="50"/>
      <c r="CU748" s="50"/>
      <c r="CV748" s="50"/>
      <c r="CW748" s="50"/>
      <c r="CX748" s="50"/>
      <c r="CY748" s="50"/>
      <c r="CZ748" s="50"/>
      <c r="DA748" s="50"/>
      <c r="DB748" s="50"/>
      <c r="DC748" s="50"/>
      <c r="DD748" s="50"/>
      <c r="DE748" s="50"/>
      <c r="DF748" s="50"/>
      <c r="DG748" s="50"/>
      <c r="DH748" s="50"/>
      <c r="DI748" s="50"/>
      <c r="DJ748" s="50"/>
      <c r="DK748" s="50"/>
      <c r="DL748" s="50"/>
      <c r="DM748" s="50"/>
      <c r="DN748" s="50"/>
      <c r="DO748" s="50"/>
      <c r="DP748" s="50"/>
      <c r="DQ748" s="50"/>
      <c r="DR748" s="50"/>
      <c r="DS748" s="50"/>
      <c r="DT748" s="50"/>
      <c r="DU748" s="50"/>
      <c r="DV748" s="50"/>
      <c r="DW748" s="50"/>
      <c r="DX748" s="50"/>
      <c r="DY748" s="50"/>
      <c r="DZ748" s="50"/>
      <c r="EA748" s="50"/>
      <c r="EB748" s="50"/>
      <c r="EC748" s="50"/>
      <c r="ED748" s="50"/>
      <c r="EE748" s="50"/>
      <c r="EF748" s="50"/>
      <c r="EG748" s="50"/>
      <c r="EH748" s="50"/>
      <c r="EI748" s="50"/>
      <c r="EJ748" s="50"/>
      <c r="EL748" s="50"/>
    </row>
    <row r="749" spans="3:142" x14ac:dyDescent="0.15">
      <c r="C749" s="44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0"/>
      <c r="DA749" s="50"/>
      <c r="DB749" s="50"/>
      <c r="DC749" s="50"/>
      <c r="DD749" s="50"/>
      <c r="DE749" s="50"/>
      <c r="DF749" s="50"/>
      <c r="DG749" s="50"/>
      <c r="DH749" s="50"/>
      <c r="DI749" s="50"/>
      <c r="DJ749" s="50"/>
      <c r="DK749" s="50"/>
      <c r="DL749" s="50"/>
      <c r="DM749" s="50"/>
      <c r="DN749" s="50"/>
      <c r="DO749" s="50"/>
      <c r="DP749" s="50"/>
      <c r="DQ749" s="50"/>
      <c r="DR749" s="50"/>
      <c r="DS749" s="50"/>
      <c r="DT749" s="50"/>
      <c r="DU749" s="50"/>
      <c r="DV749" s="50"/>
      <c r="DW749" s="50"/>
      <c r="DX749" s="50"/>
      <c r="DY749" s="50"/>
      <c r="DZ749" s="50"/>
      <c r="EA749" s="50"/>
      <c r="EB749" s="50"/>
      <c r="EC749" s="50"/>
      <c r="ED749" s="50"/>
      <c r="EE749" s="50"/>
      <c r="EF749" s="50"/>
      <c r="EG749" s="50"/>
      <c r="EH749" s="50"/>
      <c r="EI749" s="50"/>
      <c r="EJ749" s="50"/>
      <c r="EL749" s="50"/>
    </row>
    <row r="750" spans="3:142" x14ac:dyDescent="0.15">
      <c r="C750" s="44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  <c r="CM750" s="50"/>
      <c r="CN750" s="50"/>
      <c r="CO750" s="50"/>
      <c r="CP750" s="50"/>
      <c r="CQ750" s="50"/>
      <c r="CR750" s="50"/>
      <c r="CS750" s="50"/>
      <c r="CT750" s="50"/>
      <c r="CU750" s="50"/>
      <c r="CV750" s="50"/>
      <c r="CW750" s="50"/>
      <c r="CX750" s="50"/>
      <c r="CY750" s="50"/>
      <c r="CZ750" s="50"/>
      <c r="DA750" s="50"/>
      <c r="DB750" s="50"/>
      <c r="DC750" s="50"/>
      <c r="DD750" s="50"/>
      <c r="DE750" s="50"/>
      <c r="DF750" s="50"/>
      <c r="DG750" s="50"/>
      <c r="DH750" s="50"/>
      <c r="DI750" s="50"/>
      <c r="DJ750" s="50"/>
      <c r="DK750" s="50"/>
      <c r="DL750" s="50"/>
      <c r="DM750" s="50"/>
      <c r="DN750" s="50"/>
      <c r="DO750" s="50"/>
      <c r="DP750" s="50"/>
      <c r="DQ750" s="50"/>
      <c r="DR750" s="50"/>
      <c r="DS750" s="50"/>
      <c r="DT750" s="50"/>
      <c r="DU750" s="50"/>
      <c r="DV750" s="50"/>
      <c r="DW750" s="50"/>
      <c r="DX750" s="50"/>
      <c r="DY750" s="50"/>
      <c r="DZ750" s="50"/>
      <c r="EA750" s="50"/>
      <c r="EB750" s="50"/>
      <c r="EC750" s="50"/>
      <c r="ED750" s="50"/>
      <c r="EE750" s="50"/>
      <c r="EF750" s="50"/>
      <c r="EG750" s="50"/>
      <c r="EH750" s="50"/>
      <c r="EI750" s="50"/>
      <c r="EJ750" s="50"/>
      <c r="EL750" s="50"/>
    </row>
    <row r="751" spans="3:142" x14ac:dyDescent="0.15">
      <c r="C751" s="44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  <c r="CM751" s="50"/>
      <c r="CN751" s="50"/>
      <c r="CO751" s="50"/>
      <c r="CP751" s="50"/>
      <c r="CQ751" s="50"/>
      <c r="CR751" s="50"/>
      <c r="CS751" s="50"/>
      <c r="CT751" s="50"/>
      <c r="CU751" s="50"/>
      <c r="CV751" s="50"/>
      <c r="CW751" s="50"/>
      <c r="CX751" s="50"/>
      <c r="CY751" s="50"/>
      <c r="CZ751" s="50"/>
      <c r="DA751" s="50"/>
      <c r="DB751" s="50"/>
      <c r="DC751" s="50"/>
      <c r="DD751" s="50"/>
      <c r="DE751" s="50"/>
      <c r="DF751" s="50"/>
      <c r="DG751" s="50"/>
      <c r="DH751" s="50"/>
      <c r="DI751" s="50"/>
      <c r="DJ751" s="50"/>
      <c r="DK751" s="50"/>
      <c r="DL751" s="50"/>
      <c r="DM751" s="50"/>
      <c r="DN751" s="50"/>
      <c r="DO751" s="50"/>
      <c r="DP751" s="50"/>
      <c r="DQ751" s="50"/>
      <c r="DR751" s="50"/>
      <c r="DS751" s="50"/>
      <c r="DT751" s="50"/>
      <c r="DU751" s="50"/>
      <c r="DV751" s="50"/>
      <c r="DW751" s="50"/>
      <c r="DX751" s="50"/>
      <c r="DY751" s="50"/>
      <c r="DZ751" s="50"/>
      <c r="EA751" s="50"/>
      <c r="EB751" s="50"/>
      <c r="EC751" s="50"/>
      <c r="ED751" s="50"/>
      <c r="EE751" s="50"/>
      <c r="EF751" s="50"/>
      <c r="EG751" s="50"/>
      <c r="EH751" s="50"/>
      <c r="EI751" s="50"/>
      <c r="EJ751" s="50"/>
      <c r="EL751" s="50"/>
    </row>
    <row r="752" spans="3:142" x14ac:dyDescent="0.15">
      <c r="C752" s="44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  <c r="CM752" s="50"/>
      <c r="CN752" s="50"/>
      <c r="CO752" s="50"/>
      <c r="CP752" s="50"/>
      <c r="CQ752" s="50"/>
      <c r="CR752" s="50"/>
      <c r="CS752" s="50"/>
      <c r="CT752" s="50"/>
      <c r="CU752" s="50"/>
      <c r="CV752" s="50"/>
      <c r="CW752" s="50"/>
      <c r="CX752" s="50"/>
      <c r="CY752" s="50"/>
      <c r="CZ752" s="50"/>
      <c r="DA752" s="50"/>
      <c r="DB752" s="50"/>
      <c r="DC752" s="50"/>
      <c r="DD752" s="50"/>
      <c r="DE752" s="50"/>
      <c r="DF752" s="50"/>
      <c r="DG752" s="50"/>
      <c r="DH752" s="50"/>
      <c r="DI752" s="50"/>
      <c r="DJ752" s="50"/>
      <c r="DK752" s="50"/>
      <c r="DL752" s="50"/>
      <c r="DM752" s="50"/>
      <c r="DN752" s="50"/>
      <c r="DO752" s="50"/>
      <c r="DP752" s="50"/>
      <c r="DQ752" s="50"/>
      <c r="DR752" s="50"/>
      <c r="DS752" s="50"/>
      <c r="DT752" s="50"/>
      <c r="DU752" s="50"/>
      <c r="DV752" s="50"/>
      <c r="DW752" s="50"/>
      <c r="DX752" s="50"/>
      <c r="DY752" s="50"/>
      <c r="DZ752" s="50"/>
      <c r="EA752" s="50"/>
      <c r="EB752" s="50"/>
      <c r="EC752" s="50"/>
      <c r="ED752" s="50"/>
      <c r="EE752" s="50"/>
      <c r="EF752" s="50"/>
      <c r="EG752" s="50"/>
      <c r="EH752" s="50"/>
      <c r="EI752" s="50"/>
      <c r="EJ752" s="50"/>
      <c r="EL752" s="50"/>
    </row>
    <row r="753" spans="3:142" x14ac:dyDescent="0.15">
      <c r="C753" s="44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  <c r="CM753" s="50"/>
      <c r="CN753" s="50"/>
      <c r="CO753" s="50"/>
      <c r="CP753" s="50"/>
      <c r="CQ753" s="50"/>
      <c r="CR753" s="50"/>
      <c r="CS753" s="50"/>
      <c r="CT753" s="50"/>
      <c r="CU753" s="50"/>
      <c r="CV753" s="50"/>
      <c r="CW753" s="50"/>
      <c r="CX753" s="50"/>
      <c r="CY753" s="50"/>
      <c r="CZ753" s="50"/>
      <c r="DA753" s="50"/>
      <c r="DB753" s="50"/>
      <c r="DC753" s="50"/>
      <c r="DD753" s="50"/>
      <c r="DE753" s="50"/>
      <c r="DF753" s="50"/>
      <c r="DG753" s="50"/>
      <c r="DH753" s="50"/>
      <c r="DI753" s="50"/>
      <c r="DJ753" s="50"/>
      <c r="DK753" s="50"/>
      <c r="DL753" s="50"/>
      <c r="DM753" s="50"/>
      <c r="DN753" s="50"/>
      <c r="DO753" s="50"/>
      <c r="DP753" s="50"/>
      <c r="DQ753" s="50"/>
      <c r="DR753" s="50"/>
      <c r="DS753" s="50"/>
      <c r="DT753" s="50"/>
      <c r="DU753" s="50"/>
      <c r="DV753" s="50"/>
      <c r="DW753" s="50"/>
      <c r="DX753" s="50"/>
      <c r="DY753" s="50"/>
      <c r="DZ753" s="50"/>
      <c r="EA753" s="50"/>
      <c r="EB753" s="50"/>
      <c r="EC753" s="50"/>
      <c r="ED753" s="50"/>
      <c r="EE753" s="50"/>
      <c r="EF753" s="50"/>
      <c r="EG753" s="50"/>
      <c r="EH753" s="50"/>
      <c r="EI753" s="50"/>
      <c r="EJ753" s="50"/>
      <c r="EL753" s="50"/>
    </row>
    <row r="754" spans="3:142" x14ac:dyDescent="0.15">
      <c r="C754" s="44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  <c r="CM754" s="50"/>
      <c r="CN754" s="50"/>
      <c r="CO754" s="50"/>
      <c r="CP754" s="50"/>
      <c r="CQ754" s="50"/>
      <c r="CR754" s="50"/>
      <c r="CS754" s="50"/>
      <c r="CT754" s="50"/>
      <c r="CU754" s="50"/>
      <c r="CV754" s="50"/>
      <c r="CW754" s="50"/>
      <c r="CX754" s="50"/>
      <c r="CY754" s="50"/>
      <c r="CZ754" s="50"/>
      <c r="DA754" s="50"/>
      <c r="DB754" s="50"/>
      <c r="DC754" s="50"/>
      <c r="DD754" s="50"/>
      <c r="DE754" s="50"/>
      <c r="DF754" s="50"/>
      <c r="DG754" s="50"/>
      <c r="DH754" s="50"/>
      <c r="DI754" s="50"/>
      <c r="DJ754" s="50"/>
      <c r="DK754" s="50"/>
      <c r="DL754" s="50"/>
      <c r="DM754" s="50"/>
      <c r="DN754" s="50"/>
      <c r="DO754" s="50"/>
      <c r="DP754" s="50"/>
      <c r="DQ754" s="50"/>
      <c r="DR754" s="50"/>
      <c r="DS754" s="50"/>
      <c r="DT754" s="50"/>
      <c r="DU754" s="50"/>
      <c r="DV754" s="50"/>
      <c r="DW754" s="50"/>
      <c r="DX754" s="50"/>
      <c r="DY754" s="50"/>
      <c r="DZ754" s="50"/>
      <c r="EA754" s="50"/>
      <c r="EB754" s="50"/>
      <c r="EC754" s="50"/>
      <c r="ED754" s="50"/>
      <c r="EE754" s="50"/>
      <c r="EF754" s="50"/>
      <c r="EG754" s="50"/>
      <c r="EH754" s="50"/>
      <c r="EI754" s="50"/>
      <c r="EJ754" s="50"/>
      <c r="EL754" s="50"/>
    </row>
    <row r="755" spans="3:142" x14ac:dyDescent="0.15">
      <c r="C755" s="44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  <c r="CM755" s="50"/>
      <c r="CN755" s="50"/>
      <c r="CO755" s="50"/>
      <c r="CP755" s="50"/>
      <c r="CQ755" s="50"/>
      <c r="CR755" s="50"/>
      <c r="CS755" s="50"/>
      <c r="CT755" s="50"/>
      <c r="CU755" s="50"/>
      <c r="CV755" s="50"/>
      <c r="CW755" s="50"/>
      <c r="CX755" s="50"/>
      <c r="CY755" s="50"/>
      <c r="CZ755" s="50"/>
      <c r="DA755" s="50"/>
      <c r="DB755" s="50"/>
      <c r="DC755" s="50"/>
      <c r="DD755" s="50"/>
      <c r="DE755" s="50"/>
      <c r="DF755" s="50"/>
      <c r="DG755" s="50"/>
      <c r="DH755" s="50"/>
      <c r="DI755" s="50"/>
      <c r="DJ755" s="50"/>
      <c r="DK755" s="50"/>
      <c r="DL755" s="50"/>
      <c r="DM755" s="50"/>
      <c r="DN755" s="50"/>
      <c r="DO755" s="50"/>
      <c r="DP755" s="50"/>
      <c r="DQ755" s="50"/>
      <c r="DR755" s="50"/>
      <c r="DS755" s="50"/>
      <c r="DT755" s="50"/>
      <c r="DU755" s="50"/>
      <c r="DV755" s="50"/>
      <c r="DW755" s="50"/>
      <c r="DX755" s="50"/>
      <c r="DY755" s="50"/>
      <c r="DZ755" s="50"/>
      <c r="EA755" s="50"/>
      <c r="EB755" s="50"/>
      <c r="EC755" s="50"/>
      <c r="ED755" s="50"/>
      <c r="EE755" s="50"/>
      <c r="EF755" s="50"/>
      <c r="EG755" s="50"/>
      <c r="EH755" s="50"/>
      <c r="EI755" s="50"/>
      <c r="EJ755" s="50"/>
      <c r="EL755" s="50"/>
    </row>
    <row r="756" spans="3:142" x14ac:dyDescent="0.15">
      <c r="C756" s="44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  <c r="CM756" s="50"/>
      <c r="CN756" s="50"/>
      <c r="CO756" s="50"/>
      <c r="CP756" s="50"/>
      <c r="CQ756" s="50"/>
      <c r="CR756" s="50"/>
      <c r="CS756" s="50"/>
      <c r="CT756" s="50"/>
      <c r="CU756" s="50"/>
      <c r="CV756" s="50"/>
      <c r="CW756" s="50"/>
      <c r="CX756" s="50"/>
      <c r="CY756" s="50"/>
      <c r="CZ756" s="50"/>
      <c r="DA756" s="50"/>
      <c r="DB756" s="50"/>
      <c r="DC756" s="50"/>
      <c r="DD756" s="50"/>
      <c r="DE756" s="50"/>
      <c r="DF756" s="50"/>
      <c r="DG756" s="50"/>
      <c r="DH756" s="50"/>
      <c r="DI756" s="50"/>
      <c r="DJ756" s="50"/>
      <c r="DK756" s="50"/>
      <c r="DL756" s="50"/>
      <c r="DM756" s="50"/>
      <c r="DN756" s="50"/>
      <c r="DO756" s="50"/>
      <c r="DP756" s="50"/>
      <c r="DQ756" s="50"/>
      <c r="DR756" s="50"/>
      <c r="DS756" s="50"/>
      <c r="DT756" s="50"/>
      <c r="DU756" s="50"/>
      <c r="DV756" s="50"/>
      <c r="DW756" s="50"/>
      <c r="DX756" s="50"/>
      <c r="DY756" s="50"/>
      <c r="DZ756" s="50"/>
      <c r="EA756" s="50"/>
      <c r="EB756" s="50"/>
      <c r="EC756" s="50"/>
      <c r="ED756" s="50"/>
      <c r="EE756" s="50"/>
      <c r="EF756" s="50"/>
      <c r="EG756" s="50"/>
      <c r="EH756" s="50"/>
      <c r="EI756" s="50"/>
      <c r="EJ756" s="50"/>
      <c r="EL756" s="50"/>
    </row>
    <row r="757" spans="3:142" x14ac:dyDescent="0.15">
      <c r="C757" s="44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  <c r="CM757" s="50"/>
      <c r="CN757" s="50"/>
      <c r="CO757" s="50"/>
      <c r="CP757" s="50"/>
      <c r="CQ757" s="50"/>
      <c r="CR757" s="50"/>
      <c r="CS757" s="50"/>
      <c r="CT757" s="50"/>
      <c r="CU757" s="50"/>
      <c r="CV757" s="50"/>
      <c r="CW757" s="50"/>
      <c r="CX757" s="50"/>
      <c r="CY757" s="50"/>
      <c r="CZ757" s="50"/>
      <c r="DA757" s="50"/>
      <c r="DB757" s="50"/>
      <c r="DC757" s="50"/>
      <c r="DD757" s="50"/>
      <c r="DE757" s="50"/>
      <c r="DF757" s="50"/>
      <c r="DG757" s="50"/>
      <c r="DH757" s="50"/>
      <c r="DI757" s="50"/>
      <c r="DJ757" s="50"/>
      <c r="DK757" s="50"/>
      <c r="DL757" s="50"/>
      <c r="DM757" s="50"/>
      <c r="DN757" s="50"/>
      <c r="DO757" s="50"/>
      <c r="DP757" s="50"/>
      <c r="DQ757" s="50"/>
      <c r="DR757" s="50"/>
      <c r="DS757" s="50"/>
      <c r="DT757" s="50"/>
      <c r="DU757" s="50"/>
      <c r="DV757" s="50"/>
      <c r="DW757" s="50"/>
      <c r="DX757" s="50"/>
      <c r="DY757" s="50"/>
      <c r="DZ757" s="50"/>
      <c r="EA757" s="50"/>
      <c r="EB757" s="50"/>
      <c r="EC757" s="50"/>
      <c r="ED757" s="50"/>
      <c r="EE757" s="50"/>
      <c r="EF757" s="50"/>
      <c r="EG757" s="50"/>
      <c r="EH757" s="50"/>
      <c r="EI757" s="50"/>
      <c r="EJ757" s="50"/>
      <c r="EL757" s="50"/>
    </row>
    <row r="758" spans="3:142" x14ac:dyDescent="0.15">
      <c r="C758" s="44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  <c r="CM758" s="50"/>
      <c r="CN758" s="50"/>
      <c r="CO758" s="50"/>
      <c r="CP758" s="50"/>
      <c r="CQ758" s="50"/>
      <c r="CR758" s="50"/>
      <c r="CS758" s="50"/>
      <c r="CT758" s="50"/>
      <c r="CU758" s="50"/>
      <c r="CV758" s="50"/>
      <c r="CW758" s="50"/>
      <c r="CX758" s="50"/>
      <c r="CY758" s="50"/>
      <c r="CZ758" s="50"/>
      <c r="DA758" s="50"/>
      <c r="DB758" s="50"/>
      <c r="DC758" s="50"/>
      <c r="DD758" s="50"/>
      <c r="DE758" s="50"/>
      <c r="DF758" s="50"/>
      <c r="DG758" s="50"/>
      <c r="DH758" s="50"/>
      <c r="DI758" s="50"/>
      <c r="DJ758" s="50"/>
      <c r="DK758" s="50"/>
      <c r="DL758" s="50"/>
      <c r="DM758" s="50"/>
      <c r="DN758" s="50"/>
      <c r="DO758" s="50"/>
      <c r="DP758" s="50"/>
      <c r="DQ758" s="50"/>
      <c r="DR758" s="50"/>
      <c r="DS758" s="50"/>
      <c r="DT758" s="50"/>
      <c r="DU758" s="50"/>
      <c r="DV758" s="50"/>
      <c r="DW758" s="50"/>
      <c r="DX758" s="50"/>
      <c r="DY758" s="50"/>
      <c r="DZ758" s="50"/>
      <c r="EA758" s="50"/>
      <c r="EB758" s="50"/>
      <c r="EC758" s="50"/>
      <c r="ED758" s="50"/>
      <c r="EE758" s="50"/>
      <c r="EF758" s="50"/>
      <c r="EG758" s="50"/>
      <c r="EH758" s="50"/>
      <c r="EI758" s="50"/>
      <c r="EJ758" s="50"/>
      <c r="EL758" s="50"/>
    </row>
    <row r="759" spans="3:142" x14ac:dyDescent="0.15">
      <c r="C759" s="44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  <c r="CJ759" s="50"/>
      <c r="CK759" s="50"/>
      <c r="CL759" s="50"/>
      <c r="CM759" s="50"/>
      <c r="CN759" s="50"/>
      <c r="CO759" s="50"/>
      <c r="CP759" s="50"/>
      <c r="CQ759" s="50"/>
      <c r="CR759" s="50"/>
      <c r="CS759" s="50"/>
      <c r="CT759" s="50"/>
      <c r="CU759" s="50"/>
      <c r="CV759" s="50"/>
      <c r="CW759" s="50"/>
      <c r="CX759" s="50"/>
      <c r="CY759" s="50"/>
      <c r="CZ759" s="50"/>
      <c r="DA759" s="50"/>
      <c r="DB759" s="50"/>
      <c r="DC759" s="50"/>
      <c r="DD759" s="50"/>
      <c r="DE759" s="50"/>
      <c r="DF759" s="50"/>
      <c r="DG759" s="50"/>
      <c r="DH759" s="50"/>
      <c r="DI759" s="50"/>
      <c r="DJ759" s="50"/>
      <c r="DK759" s="50"/>
      <c r="DL759" s="50"/>
      <c r="DM759" s="50"/>
      <c r="DN759" s="50"/>
      <c r="DO759" s="50"/>
      <c r="DP759" s="50"/>
      <c r="DQ759" s="50"/>
      <c r="DR759" s="50"/>
      <c r="DS759" s="50"/>
      <c r="DT759" s="50"/>
      <c r="DU759" s="50"/>
      <c r="DV759" s="50"/>
      <c r="DW759" s="50"/>
      <c r="DX759" s="50"/>
      <c r="DY759" s="50"/>
      <c r="DZ759" s="50"/>
      <c r="EA759" s="50"/>
      <c r="EB759" s="50"/>
      <c r="EC759" s="50"/>
      <c r="ED759" s="50"/>
      <c r="EE759" s="50"/>
      <c r="EF759" s="50"/>
      <c r="EG759" s="50"/>
      <c r="EH759" s="50"/>
      <c r="EI759" s="50"/>
      <c r="EJ759" s="50"/>
      <c r="EL759" s="50"/>
    </row>
    <row r="760" spans="3:142" x14ac:dyDescent="0.15">
      <c r="C760" s="44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  <c r="CM760" s="50"/>
      <c r="CN760" s="50"/>
      <c r="CO760" s="50"/>
      <c r="CP760" s="50"/>
      <c r="CQ760" s="50"/>
      <c r="CR760" s="50"/>
      <c r="CS760" s="50"/>
      <c r="CT760" s="50"/>
      <c r="CU760" s="50"/>
      <c r="CV760" s="50"/>
      <c r="CW760" s="50"/>
      <c r="CX760" s="50"/>
      <c r="CY760" s="50"/>
      <c r="CZ760" s="50"/>
      <c r="DA760" s="50"/>
      <c r="DB760" s="50"/>
      <c r="DC760" s="50"/>
      <c r="DD760" s="50"/>
      <c r="DE760" s="50"/>
      <c r="DF760" s="50"/>
      <c r="DG760" s="50"/>
      <c r="DH760" s="50"/>
      <c r="DI760" s="50"/>
      <c r="DJ760" s="50"/>
      <c r="DK760" s="50"/>
      <c r="DL760" s="50"/>
      <c r="DM760" s="50"/>
      <c r="DN760" s="50"/>
      <c r="DO760" s="50"/>
      <c r="DP760" s="50"/>
      <c r="DQ760" s="50"/>
      <c r="DR760" s="50"/>
      <c r="DS760" s="50"/>
      <c r="DT760" s="50"/>
      <c r="DU760" s="50"/>
      <c r="DV760" s="50"/>
      <c r="DW760" s="50"/>
      <c r="DX760" s="50"/>
      <c r="DY760" s="50"/>
      <c r="DZ760" s="50"/>
      <c r="EA760" s="50"/>
      <c r="EB760" s="50"/>
      <c r="EC760" s="50"/>
      <c r="ED760" s="50"/>
      <c r="EE760" s="50"/>
      <c r="EF760" s="50"/>
      <c r="EG760" s="50"/>
      <c r="EH760" s="50"/>
      <c r="EI760" s="50"/>
      <c r="EJ760" s="50"/>
      <c r="EL760" s="50"/>
    </row>
    <row r="761" spans="3:142" x14ac:dyDescent="0.15">
      <c r="C761" s="44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  <c r="CM761" s="50"/>
      <c r="CN761" s="50"/>
      <c r="CO761" s="50"/>
      <c r="CP761" s="50"/>
      <c r="CQ761" s="50"/>
      <c r="CR761" s="50"/>
      <c r="CS761" s="50"/>
      <c r="CT761" s="50"/>
      <c r="CU761" s="50"/>
      <c r="CV761" s="50"/>
      <c r="CW761" s="50"/>
      <c r="CX761" s="50"/>
      <c r="CY761" s="50"/>
      <c r="CZ761" s="50"/>
      <c r="DA761" s="50"/>
      <c r="DB761" s="50"/>
      <c r="DC761" s="50"/>
      <c r="DD761" s="50"/>
      <c r="DE761" s="50"/>
      <c r="DF761" s="50"/>
      <c r="DG761" s="50"/>
      <c r="DH761" s="50"/>
      <c r="DI761" s="50"/>
      <c r="DJ761" s="50"/>
      <c r="DK761" s="50"/>
      <c r="DL761" s="50"/>
      <c r="DM761" s="50"/>
      <c r="DN761" s="50"/>
      <c r="DO761" s="50"/>
      <c r="DP761" s="50"/>
      <c r="DQ761" s="50"/>
      <c r="DR761" s="50"/>
      <c r="DS761" s="50"/>
      <c r="DT761" s="50"/>
      <c r="DU761" s="50"/>
      <c r="DV761" s="50"/>
      <c r="DW761" s="50"/>
      <c r="DX761" s="50"/>
      <c r="DY761" s="50"/>
      <c r="DZ761" s="50"/>
      <c r="EA761" s="50"/>
      <c r="EB761" s="50"/>
      <c r="EC761" s="50"/>
      <c r="ED761" s="50"/>
      <c r="EE761" s="50"/>
      <c r="EF761" s="50"/>
      <c r="EG761" s="50"/>
      <c r="EH761" s="50"/>
      <c r="EI761" s="50"/>
      <c r="EJ761" s="50"/>
      <c r="EL761" s="50"/>
    </row>
    <row r="762" spans="3:142" x14ac:dyDescent="0.15">
      <c r="C762" s="44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  <c r="CM762" s="50"/>
      <c r="CN762" s="50"/>
      <c r="CO762" s="50"/>
      <c r="CP762" s="50"/>
      <c r="CQ762" s="50"/>
      <c r="CR762" s="50"/>
      <c r="CS762" s="50"/>
      <c r="CT762" s="50"/>
      <c r="CU762" s="50"/>
      <c r="CV762" s="50"/>
      <c r="CW762" s="50"/>
      <c r="CX762" s="50"/>
      <c r="CY762" s="50"/>
      <c r="CZ762" s="50"/>
      <c r="DA762" s="50"/>
      <c r="DB762" s="50"/>
      <c r="DC762" s="50"/>
      <c r="DD762" s="50"/>
      <c r="DE762" s="50"/>
      <c r="DF762" s="50"/>
      <c r="DG762" s="50"/>
      <c r="DH762" s="50"/>
      <c r="DI762" s="50"/>
      <c r="DJ762" s="50"/>
      <c r="DK762" s="50"/>
      <c r="DL762" s="50"/>
      <c r="DM762" s="50"/>
      <c r="DN762" s="50"/>
      <c r="DO762" s="50"/>
      <c r="DP762" s="50"/>
      <c r="DQ762" s="50"/>
      <c r="DR762" s="50"/>
      <c r="DS762" s="50"/>
      <c r="DT762" s="50"/>
      <c r="DU762" s="50"/>
      <c r="DV762" s="50"/>
      <c r="DW762" s="50"/>
      <c r="DX762" s="50"/>
      <c r="DY762" s="50"/>
      <c r="DZ762" s="50"/>
      <c r="EA762" s="50"/>
      <c r="EB762" s="50"/>
      <c r="EC762" s="50"/>
      <c r="ED762" s="50"/>
      <c r="EE762" s="50"/>
      <c r="EF762" s="50"/>
      <c r="EG762" s="50"/>
      <c r="EH762" s="50"/>
      <c r="EI762" s="50"/>
      <c r="EJ762" s="50"/>
      <c r="EL762" s="50"/>
    </row>
    <row r="763" spans="3:142" x14ac:dyDescent="0.15">
      <c r="C763" s="44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  <c r="CM763" s="50"/>
      <c r="CN763" s="50"/>
      <c r="CO763" s="50"/>
      <c r="CP763" s="50"/>
      <c r="CQ763" s="50"/>
      <c r="CR763" s="50"/>
      <c r="CS763" s="50"/>
      <c r="CT763" s="50"/>
      <c r="CU763" s="50"/>
      <c r="CV763" s="50"/>
      <c r="CW763" s="50"/>
      <c r="CX763" s="50"/>
      <c r="CY763" s="50"/>
      <c r="CZ763" s="50"/>
      <c r="DA763" s="50"/>
      <c r="DB763" s="50"/>
      <c r="DC763" s="50"/>
      <c r="DD763" s="50"/>
      <c r="DE763" s="50"/>
      <c r="DF763" s="50"/>
      <c r="DG763" s="50"/>
      <c r="DH763" s="50"/>
      <c r="DI763" s="50"/>
      <c r="DJ763" s="50"/>
      <c r="DK763" s="50"/>
      <c r="DL763" s="50"/>
      <c r="DM763" s="50"/>
      <c r="DN763" s="50"/>
      <c r="DO763" s="50"/>
      <c r="DP763" s="50"/>
      <c r="DQ763" s="50"/>
      <c r="DR763" s="50"/>
      <c r="DS763" s="50"/>
      <c r="DT763" s="50"/>
      <c r="DU763" s="50"/>
      <c r="DV763" s="50"/>
      <c r="DW763" s="50"/>
      <c r="DX763" s="50"/>
      <c r="DY763" s="50"/>
      <c r="DZ763" s="50"/>
      <c r="EA763" s="50"/>
      <c r="EB763" s="50"/>
      <c r="EC763" s="50"/>
      <c r="ED763" s="50"/>
      <c r="EE763" s="50"/>
      <c r="EF763" s="50"/>
      <c r="EG763" s="50"/>
      <c r="EH763" s="50"/>
      <c r="EI763" s="50"/>
      <c r="EJ763" s="50"/>
      <c r="EL763" s="50"/>
    </row>
    <row r="764" spans="3:142" x14ac:dyDescent="0.15">
      <c r="C764" s="44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  <c r="CM764" s="50"/>
      <c r="CN764" s="50"/>
      <c r="CO764" s="50"/>
      <c r="CP764" s="50"/>
      <c r="CQ764" s="50"/>
      <c r="CR764" s="50"/>
      <c r="CS764" s="50"/>
      <c r="CT764" s="50"/>
      <c r="CU764" s="50"/>
      <c r="CV764" s="50"/>
      <c r="CW764" s="50"/>
      <c r="CX764" s="50"/>
      <c r="CY764" s="50"/>
      <c r="CZ764" s="50"/>
      <c r="DA764" s="50"/>
      <c r="DB764" s="50"/>
      <c r="DC764" s="50"/>
      <c r="DD764" s="50"/>
      <c r="DE764" s="50"/>
      <c r="DF764" s="50"/>
      <c r="DG764" s="50"/>
      <c r="DH764" s="50"/>
      <c r="DI764" s="50"/>
      <c r="DJ764" s="50"/>
      <c r="DK764" s="50"/>
      <c r="DL764" s="50"/>
      <c r="DM764" s="50"/>
      <c r="DN764" s="50"/>
      <c r="DO764" s="50"/>
      <c r="DP764" s="50"/>
      <c r="DQ764" s="50"/>
      <c r="DR764" s="50"/>
      <c r="DS764" s="50"/>
      <c r="DT764" s="50"/>
      <c r="DU764" s="50"/>
      <c r="DV764" s="50"/>
      <c r="DW764" s="50"/>
      <c r="DX764" s="50"/>
      <c r="DY764" s="50"/>
      <c r="DZ764" s="50"/>
      <c r="EA764" s="50"/>
      <c r="EB764" s="50"/>
      <c r="EC764" s="50"/>
      <c r="ED764" s="50"/>
      <c r="EE764" s="50"/>
      <c r="EF764" s="50"/>
      <c r="EG764" s="50"/>
      <c r="EH764" s="50"/>
      <c r="EI764" s="50"/>
      <c r="EJ764" s="50"/>
      <c r="EL764" s="50"/>
    </row>
    <row r="765" spans="3:142" x14ac:dyDescent="0.15">
      <c r="C765" s="44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  <c r="CM765" s="50"/>
      <c r="CN765" s="50"/>
      <c r="CO765" s="50"/>
      <c r="CP765" s="50"/>
      <c r="CQ765" s="50"/>
      <c r="CR765" s="50"/>
      <c r="CS765" s="50"/>
      <c r="CT765" s="50"/>
      <c r="CU765" s="50"/>
      <c r="CV765" s="50"/>
      <c r="CW765" s="50"/>
      <c r="CX765" s="50"/>
      <c r="CY765" s="50"/>
      <c r="CZ765" s="50"/>
      <c r="DA765" s="50"/>
      <c r="DB765" s="50"/>
      <c r="DC765" s="50"/>
      <c r="DD765" s="50"/>
      <c r="DE765" s="50"/>
      <c r="DF765" s="50"/>
      <c r="DG765" s="50"/>
      <c r="DH765" s="50"/>
      <c r="DI765" s="50"/>
      <c r="DJ765" s="50"/>
      <c r="DK765" s="50"/>
      <c r="DL765" s="50"/>
      <c r="DM765" s="50"/>
      <c r="DN765" s="50"/>
      <c r="DO765" s="50"/>
      <c r="DP765" s="50"/>
      <c r="DQ765" s="50"/>
      <c r="DR765" s="50"/>
      <c r="DS765" s="50"/>
      <c r="DT765" s="50"/>
      <c r="DU765" s="50"/>
      <c r="DV765" s="50"/>
      <c r="DW765" s="50"/>
      <c r="DX765" s="50"/>
      <c r="DY765" s="50"/>
      <c r="DZ765" s="50"/>
      <c r="EA765" s="50"/>
      <c r="EB765" s="50"/>
      <c r="EC765" s="50"/>
      <c r="ED765" s="50"/>
      <c r="EE765" s="50"/>
      <c r="EF765" s="50"/>
      <c r="EG765" s="50"/>
      <c r="EH765" s="50"/>
      <c r="EI765" s="50"/>
      <c r="EJ765" s="50"/>
      <c r="EL765" s="50"/>
    </row>
    <row r="766" spans="3:142" x14ac:dyDescent="0.15">
      <c r="C766" s="44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  <c r="CM766" s="50"/>
      <c r="CN766" s="50"/>
      <c r="CO766" s="50"/>
      <c r="CP766" s="50"/>
      <c r="CQ766" s="50"/>
      <c r="CR766" s="50"/>
      <c r="CS766" s="50"/>
      <c r="CT766" s="50"/>
      <c r="CU766" s="50"/>
      <c r="CV766" s="50"/>
      <c r="CW766" s="50"/>
      <c r="CX766" s="50"/>
      <c r="CY766" s="50"/>
      <c r="CZ766" s="50"/>
      <c r="DA766" s="50"/>
      <c r="DB766" s="50"/>
      <c r="DC766" s="50"/>
      <c r="DD766" s="50"/>
      <c r="DE766" s="50"/>
      <c r="DF766" s="50"/>
      <c r="DG766" s="50"/>
      <c r="DH766" s="50"/>
      <c r="DI766" s="50"/>
      <c r="DJ766" s="50"/>
      <c r="DK766" s="50"/>
      <c r="DL766" s="50"/>
      <c r="DM766" s="50"/>
      <c r="DN766" s="50"/>
      <c r="DO766" s="50"/>
      <c r="DP766" s="50"/>
      <c r="DQ766" s="50"/>
      <c r="DR766" s="50"/>
      <c r="DS766" s="50"/>
      <c r="DT766" s="50"/>
      <c r="DU766" s="50"/>
      <c r="DV766" s="50"/>
      <c r="DW766" s="50"/>
      <c r="DX766" s="50"/>
      <c r="DY766" s="50"/>
      <c r="DZ766" s="50"/>
      <c r="EA766" s="50"/>
      <c r="EB766" s="50"/>
      <c r="EC766" s="50"/>
      <c r="ED766" s="50"/>
      <c r="EE766" s="50"/>
      <c r="EF766" s="50"/>
      <c r="EG766" s="50"/>
      <c r="EH766" s="50"/>
      <c r="EI766" s="50"/>
      <c r="EJ766" s="50"/>
      <c r="EL766" s="50"/>
    </row>
    <row r="767" spans="3:142" x14ac:dyDescent="0.15">
      <c r="C767" s="44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  <c r="CM767" s="50"/>
      <c r="CN767" s="50"/>
      <c r="CO767" s="50"/>
      <c r="CP767" s="50"/>
      <c r="CQ767" s="50"/>
      <c r="CR767" s="50"/>
      <c r="CS767" s="50"/>
      <c r="CT767" s="50"/>
      <c r="CU767" s="50"/>
      <c r="CV767" s="50"/>
      <c r="CW767" s="50"/>
      <c r="CX767" s="50"/>
      <c r="CY767" s="50"/>
      <c r="CZ767" s="50"/>
      <c r="DA767" s="50"/>
      <c r="DB767" s="50"/>
      <c r="DC767" s="50"/>
      <c r="DD767" s="50"/>
      <c r="DE767" s="50"/>
      <c r="DF767" s="50"/>
      <c r="DG767" s="50"/>
      <c r="DH767" s="50"/>
      <c r="DI767" s="50"/>
      <c r="DJ767" s="50"/>
      <c r="DK767" s="50"/>
      <c r="DL767" s="50"/>
      <c r="DM767" s="50"/>
      <c r="DN767" s="50"/>
      <c r="DO767" s="50"/>
      <c r="DP767" s="50"/>
      <c r="DQ767" s="50"/>
      <c r="DR767" s="50"/>
      <c r="DS767" s="50"/>
      <c r="DT767" s="50"/>
      <c r="DU767" s="50"/>
      <c r="DV767" s="50"/>
      <c r="DW767" s="50"/>
      <c r="DX767" s="50"/>
      <c r="DY767" s="50"/>
      <c r="DZ767" s="50"/>
      <c r="EA767" s="50"/>
      <c r="EB767" s="50"/>
      <c r="EC767" s="50"/>
      <c r="ED767" s="50"/>
      <c r="EE767" s="50"/>
      <c r="EF767" s="50"/>
      <c r="EG767" s="50"/>
      <c r="EH767" s="50"/>
      <c r="EI767" s="50"/>
      <c r="EJ767" s="50"/>
      <c r="EL767" s="50"/>
    </row>
    <row r="768" spans="3:142" x14ac:dyDescent="0.15">
      <c r="C768" s="44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  <c r="CM768" s="50"/>
      <c r="CN768" s="50"/>
      <c r="CO768" s="50"/>
      <c r="CP768" s="50"/>
      <c r="CQ768" s="50"/>
      <c r="CR768" s="50"/>
      <c r="CS768" s="50"/>
      <c r="CT768" s="50"/>
      <c r="CU768" s="50"/>
      <c r="CV768" s="50"/>
      <c r="CW768" s="50"/>
      <c r="CX768" s="50"/>
      <c r="CY768" s="50"/>
      <c r="CZ768" s="50"/>
      <c r="DA768" s="50"/>
      <c r="DB768" s="50"/>
      <c r="DC768" s="50"/>
      <c r="DD768" s="50"/>
      <c r="DE768" s="50"/>
      <c r="DF768" s="50"/>
      <c r="DG768" s="50"/>
      <c r="DH768" s="50"/>
      <c r="DI768" s="50"/>
      <c r="DJ768" s="50"/>
      <c r="DK768" s="50"/>
      <c r="DL768" s="50"/>
      <c r="DM768" s="50"/>
      <c r="DN768" s="50"/>
      <c r="DO768" s="50"/>
      <c r="DP768" s="50"/>
      <c r="DQ768" s="50"/>
      <c r="DR768" s="50"/>
      <c r="DS768" s="50"/>
      <c r="DT768" s="50"/>
      <c r="DU768" s="50"/>
      <c r="DV768" s="50"/>
      <c r="DW768" s="50"/>
      <c r="DX768" s="50"/>
      <c r="DY768" s="50"/>
      <c r="DZ768" s="50"/>
      <c r="EA768" s="50"/>
      <c r="EB768" s="50"/>
      <c r="EC768" s="50"/>
      <c r="ED768" s="50"/>
      <c r="EE768" s="50"/>
      <c r="EF768" s="50"/>
      <c r="EG768" s="50"/>
      <c r="EH768" s="50"/>
      <c r="EI768" s="50"/>
      <c r="EJ768" s="50"/>
      <c r="EL768" s="50"/>
    </row>
    <row r="769" spans="3:142" x14ac:dyDescent="0.15">
      <c r="C769" s="44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  <c r="CM769" s="50"/>
      <c r="CN769" s="50"/>
      <c r="CO769" s="50"/>
      <c r="CP769" s="50"/>
      <c r="CQ769" s="50"/>
      <c r="CR769" s="50"/>
      <c r="CS769" s="50"/>
      <c r="CT769" s="50"/>
      <c r="CU769" s="50"/>
      <c r="CV769" s="50"/>
      <c r="CW769" s="50"/>
      <c r="CX769" s="50"/>
      <c r="CY769" s="50"/>
      <c r="CZ769" s="50"/>
      <c r="DA769" s="50"/>
      <c r="DB769" s="50"/>
      <c r="DC769" s="50"/>
      <c r="DD769" s="50"/>
      <c r="DE769" s="50"/>
      <c r="DF769" s="50"/>
      <c r="DG769" s="50"/>
      <c r="DH769" s="50"/>
      <c r="DI769" s="50"/>
      <c r="DJ769" s="50"/>
      <c r="DK769" s="50"/>
      <c r="DL769" s="50"/>
      <c r="DM769" s="50"/>
      <c r="DN769" s="50"/>
      <c r="DO769" s="50"/>
      <c r="DP769" s="50"/>
      <c r="DQ769" s="50"/>
      <c r="DR769" s="50"/>
      <c r="DS769" s="50"/>
      <c r="DT769" s="50"/>
      <c r="DU769" s="50"/>
      <c r="DV769" s="50"/>
      <c r="DW769" s="50"/>
      <c r="DX769" s="50"/>
      <c r="DY769" s="50"/>
      <c r="DZ769" s="50"/>
      <c r="EA769" s="50"/>
      <c r="EB769" s="50"/>
      <c r="EC769" s="50"/>
      <c r="ED769" s="50"/>
      <c r="EE769" s="50"/>
      <c r="EF769" s="50"/>
      <c r="EG769" s="50"/>
      <c r="EH769" s="50"/>
      <c r="EI769" s="50"/>
      <c r="EJ769" s="50"/>
      <c r="EL769" s="50"/>
    </row>
    <row r="770" spans="3:142" x14ac:dyDescent="0.15">
      <c r="C770" s="44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  <c r="CM770" s="50"/>
      <c r="CN770" s="50"/>
      <c r="CO770" s="50"/>
      <c r="CP770" s="50"/>
      <c r="CQ770" s="50"/>
      <c r="CR770" s="50"/>
      <c r="CS770" s="50"/>
      <c r="CT770" s="50"/>
      <c r="CU770" s="50"/>
      <c r="CV770" s="50"/>
      <c r="CW770" s="50"/>
      <c r="CX770" s="50"/>
      <c r="CY770" s="50"/>
      <c r="CZ770" s="50"/>
      <c r="DA770" s="50"/>
      <c r="DB770" s="50"/>
      <c r="DC770" s="50"/>
      <c r="DD770" s="50"/>
      <c r="DE770" s="50"/>
      <c r="DF770" s="50"/>
      <c r="DG770" s="50"/>
      <c r="DH770" s="50"/>
      <c r="DI770" s="50"/>
      <c r="DJ770" s="50"/>
      <c r="DK770" s="50"/>
      <c r="DL770" s="50"/>
      <c r="DM770" s="50"/>
      <c r="DN770" s="50"/>
      <c r="DO770" s="50"/>
      <c r="DP770" s="50"/>
      <c r="DQ770" s="50"/>
      <c r="DR770" s="50"/>
      <c r="DS770" s="50"/>
      <c r="DT770" s="50"/>
      <c r="DU770" s="50"/>
      <c r="DV770" s="50"/>
      <c r="DW770" s="50"/>
      <c r="DX770" s="50"/>
      <c r="DY770" s="50"/>
      <c r="DZ770" s="50"/>
      <c r="EA770" s="50"/>
      <c r="EB770" s="50"/>
      <c r="EC770" s="50"/>
      <c r="ED770" s="50"/>
      <c r="EE770" s="50"/>
      <c r="EF770" s="50"/>
      <c r="EG770" s="50"/>
      <c r="EH770" s="50"/>
      <c r="EI770" s="50"/>
      <c r="EJ770" s="50"/>
      <c r="EL770" s="50"/>
    </row>
    <row r="771" spans="3:142" x14ac:dyDescent="0.15">
      <c r="C771" s="44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  <c r="CM771" s="50"/>
      <c r="CN771" s="50"/>
      <c r="CO771" s="50"/>
      <c r="CP771" s="50"/>
      <c r="CQ771" s="50"/>
      <c r="CR771" s="50"/>
      <c r="CS771" s="50"/>
      <c r="CT771" s="50"/>
      <c r="CU771" s="50"/>
      <c r="CV771" s="50"/>
      <c r="CW771" s="50"/>
      <c r="CX771" s="50"/>
      <c r="CY771" s="50"/>
      <c r="CZ771" s="50"/>
      <c r="DA771" s="50"/>
      <c r="DB771" s="50"/>
      <c r="DC771" s="50"/>
      <c r="DD771" s="50"/>
      <c r="DE771" s="50"/>
      <c r="DF771" s="50"/>
      <c r="DG771" s="50"/>
      <c r="DH771" s="50"/>
      <c r="DI771" s="50"/>
      <c r="DJ771" s="50"/>
      <c r="DK771" s="50"/>
      <c r="DL771" s="50"/>
      <c r="DM771" s="50"/>
      <c r="DN771" s="50"/>
      <c r="DO771" s="50"/>
      <c r="DP771" s="50"/>
      <c r="DQ771" s="50"/>
      <c r="DR771" s="50"/>
      <c r="DS771" s="50"/>
      <c r="DT771" s="50"/>
      <c r="DU771" s="50"/>
      <c r="DV771" s="50"/>
      <c r="DW771" s="50"/>
      <c r="DX771" s="50"/>
      <c r="DY771" s="50"/>
      <c r="DZ771" s="50"/>
      <c r="EA771" s="50"/>
      <c r="EB771" s="50"/>
      <c r="EC771" s="50"/>
      <c r="ED771" s="50"/>
      <c r="EE771" s="50"/>
      <c r="EF771" s="50"/>
      <c r="EG771" s="50"/>
      <c r="EH771" s="50"/>
      <c r="EI771" s="50"/>
      <c r="EJ771" s="50"/>
      <c r="EL771" s="50"/>
    </row>
    <row r="772" spans="3:142" x14ac:dyDescent="0.15">
      <c r="C772" s="44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  <c r="CM772" s="50"/>
      <c r="CN772" s="50"/>
      <c r="CO772" s="50"/>
      <c r="CP772" s="50"/>
      <c r="CQ772" s="50"/>
      <c r="CR772" s="50"/>
      <c r="CS772" s="50"/>
      <c r="CT772" s="50"/>
      <c r="CU772" s="50"/>
      <c r="CV772" s="50"/>
      <c r="CW772" s="50"/>
      <c r="CX772" s="50"/>
      <c r="CY772" s="50"/>
      <c r="CZ772" s="50"/>
      <c r="DA772" s="50"/>
      <c r="DB772" s="50"/>
      <c r="DC772" s="50"/>
      <c r="DD772" s="50"/>
      <c r="DE772" s="50"/>
      <c r="DF772" s="50"/>
      <c r="DG772" s="50"/>
      <c r="DH772" s="50"/>
      <c r="DI772" s="50"/>
      <c r="DJ772" s="50"/>
      <c r="DK772" s="50"/>
      <c r="DL772" s="50"/>
      <c r="DM772" s="50"/>
      <c r="DN772" s="50"/>
      <c r="DO772" s="50"/>
      <c r="DP772" s="50"/>
      <c r="DQ772" s="50"/>
      <c r="DR772" s="50"/>
      <c r="DS772" s="50"/>
      <c r="DT772" s="50"/>
      <c r="DU772" s="50"/>
      <c r="DV772" s="50"/>
      <c r="DW772" s="50"/>
      <c r="DX772" s="50"/>
      <c r="DY772" s="50"/>
      <c r="DZ772" s="50"/>
      <c r="EA772" s="50"/>
      <c r="EB772" s="50"/>
      <c r="EC772" s="50"/>
      <c r="ED772" s="50"/>
      <c r="EE772" s="50"/>
      <c r="EF772" s="50"/>
      <c r="EG772" s="50"/>
      <c r="EH772" s="50"/>
      <c r="EI772" s="50"/>
      <c r="EJ772" s="50"/>
      <c r="EL772" s="50"/>
    </row>
    <row r="773" spans="3:142" x14ac:dyDescent="0.15">
      <c r="C773" s="44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  <c r="CM773" s="50"/>
      <c r="CN773" s="50"/>
      <c r="CO773" s="50"/>
      <c r="CP773" s="50"/>
      <c r="CQ773" s="50"/>
      <c r="CR773" s="50"/>
      <c r="CS773" s="50"/>
      <c r="CT773" s="50"/>
      <c r="CU773" s="50"/>
      <c r="CV773" s="50"/>
      <c r="CW773" s="50"/>
      <c r="CX773" s="50"/>
      <c r="CY773" s="50"/>
      <c r="CZ773" s="50"/>
      <c r="DA773" s="50"/>
      <c r="DB773" s="50"/>
      <c r="DC773" s="50"/>
      <c r="DD773" s="50"/>
      <c r="DE773" s="50"/>
      <c r="DF773" s="50"/>
      <c r="DG773" s="50"/>
      <c r="DH773" s="50"/>
      <c r="DI773" s="50"/>
      <c r="DJ773" s="50"/>
      <c r="DK773" s="50"/>
      <c r="DL773" s="50"/>
      <c r="DM773" s="50"/>
      <c r="DN773" s="50"/>
      <c r="DO773" s="50"/>
      <c r="DP773" s="50"/>
      <c r="DQ773" s="50"/>
      <c r="DR773" s="50"/>
      <c r="DS773" s="50"/>
      <c r="DT773" s="50"/>
      <c r="DU773" s="50"/>
      <c r="DV773" s="50"/>
      <c r="DW773" s="50"/>
      <c r="DX773" s="50"/>
      <c r="DY773" s="50"/>
      <c r="DZ773" s="50"/>
      <c r="EA773" s="50"/>
      <c r="EB773" s="50"/>
      <c r="EC773" s="50"/>
      <c r="ED773" s="50"/>
      <c r="EE773" s="50"/>
      <c r="EF773" s="50"/>
      <c r="EG773" s="50"/>
      <c r="EH773" s="50"/>
      <c r="EI773" s="50"/>
      <c r="EJ773" s="50"/>
      <c r="EL773" s="50"/>
    </row>
    <row r="774" spans="3:142" x14ac:dyDescent="0.15">
      <c r="C774" s="44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  <c r="CM774" s="50"/>
      <c r="CN774" s="50"/>
      <c r="CO774" s="50"/>
      <c r="CP774" s="50"/>
      <c r="CQ774" s="50"/>
      <c r="CR774" s="50"/>
      <c r="CS774" s="50"/>
      <c r="CT774" s="50"/>
      <c r="CU774" s="50"/>
      <c r="CV774" s="50"/>
      <c r="CW774" s="50"/>
      <c r="CX774" s="50"/>
      <c r="CY774" s="50"/>
      <c r="CZ774" s="50"/>
      <c r="DA774" s="50"/>
      <c r="DB774" s="50"/>
      <c r="DC774" s="50"/>
      <c r="DD774" s="50"/>
      <c r="DE774" s="50"/>
      <c r="DF774" s="50"/>
      <c r="DG774" s="50"/>
      <c r="DH774" s="50"/>
      <c r="DI774" s="50"/>
      <c r="DJ774" s="50"/>
      <c r="DK774" s="50"/>
      <c r="DL774" s="50"/>
      <c r="DM774" s="50"/>
      <c r="DN774" s="50"/>
      <c r="DO774" s="50"/>
      <c r="DP774" s="50"/>
      <c r="DQ774" s="50"/>
      <c r="DR774" s="50"/>
      <c r="DS774" s="50"/>
      <c r="DT774" s="50"/>
      <c r="DU774" s="50"/>
      <c r="DV774" s="50"/>
      <c r="DW774" s="50"/>
      <c r="DX774" s="50"/>
      <c r="DY774" s="50"/>
      <c r="DZ774" s="50"/>
      <c r="EA774" s="50"/>
      <c r="EB774" s="50"/>
      <c r="EC774" s="50"/>
      <c r="ED774" s="50"/>
      <c r="EE774" s="50"/>
      <c r="EF774" s="50"/>
      <c r="EG774" s="50"/>
      <c r="EH774" s="50"/>
      <c r="EI774" s="50"/>
      <c r="EJ774" s="50"/>
      <c r="EL774" s="50"/>
    </row>
    <row r="775" spans="3:142" x14ac:dyDescent="0.15">
      <c r="C775" s="44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  <c r="CM775" s="50"/>
      <c r="CN775" s="50"/>
      <c r="CO775" s="50"/>
      <c r="CP775" s="50"/>
      <c r="CQ775" s="50"/>
      <c r="CR775" s="50"/>
      <c r="CS775" s="50"/>
      <c r="CT775" s="50"/>
      <c r="CU775" s="50"/>
      <c r="CV775" s="50"/>
      <c r="CW775" s="50"/>
      <c r="CX775" s="50"/>
      <c r="CY775" s="50"/>
      <c r="CZ775" s="50"/>
      <c r="DA775" s="50"/>
      <c r="DB775" s="50"/>
      <c r="DC775" s="50"/>
      <c r="DD775" s="50"/>
      <c r="DE775" s="50"/>
      <c r="DF775" s="50"/>
      <c r="DG775" s="50"/>
      <c r="DH775" s="50"/>
      <c r="DI775" s="50"/>
      <c r="DJ775" s="50"/>
      <c r="DK775" s="50"/>
      <c r="DL775" s="50"/>
      <c r="DM775" s="50"/>
      <c r="DN775" s="50"/>
      <c r="DO775" s="50"/>
      <c r="DP775" s="50"/>
      <c r="DQ775" s="50"/>
      <c r="DR775" s="50"/>
      <c r="DS775" s="50"/>
      <c r="DT775" s="50"/>
      <c r="DU775" s="50"/>
      <c r="DV775" s="50"/>
      <c r="DW775" s="50"/>
      <c r="DX775" s="50"/>
      <c r="DY775" s="50"/>
      <c r="DZ775" s="50"/>
      <c r="EA775" s="50"/>
      <c r="EB775" s="50"/>
      <c r="EC775" s="50"/>
      <c r="ED775" s="50"/>
      <c r="EE775" s="50"/>
      <c r="EF775" s="50"/>
      <c r="EG775" s="50"/>
      <c r="EH775" s="50"/>
      <c r="EI775" s="50"/>
      <c r="EJ775" s="50"/>
      <c r="EL775" s="50"/>
    </row>
    <row r="776" spans="3:142" x14ac:dyDescent="0.15">
      <c r="C776" s="44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  <c r="CM776" s="50"/>
      <c r="CN776" s="50"/>
      <c r="CO776" s="50"/>
      <c r="CP776" s="50"/>
      <c r="CQ776" s="50"/>
      <c r="CR776" s="50"/>
      <c r="CS776" s="50"/>
      <c r="CT776" s="50"/>
      <c r="CU776" s="50"/>
      <c r="CV776" s="50"/>
      <c r="CW776" s="50"/>
      <c r="CX776" s="50"/>
      <c r="CY776" s="50"/>
      <c r="CZ776" s="50"/>
      <c r="DA776" s="50"/>
      <c r="DB776" s="50"/>
      <c r="DC776" s="50"/>
      <c r="DD776" s="50"/>
      <c r="DE776" s="50"/>
      <c r="DF776" s="50"/>
      <c r="DG776" s="50"/>
      <c r="DH776" s="50"/>
      <c r="DI776" s="50"/>
      <c r="DJ776" s="50"/>
      <c r="DK776" s="50"/>
      <c r="DL776" s="50"/>
      <c r="DM776" s="50"/>
      <c r="DN776" s="50"/>
      <c r="DO776" s="50"/>
      <c r="DP776" s="50"/>
      <c r="DQ776" s="50"/>
      <c r="DR776" s="50"/>
      <c r="DS776" s="50"/>
      <c r="DT776" s="50"/>
      <c r="DU776" s="50"/>
      <c r="DV776" s="50"/>
      <c r="DW776" s="50"/>
      <c r="DX776" s="50"/>
      <c r="DY776" s="50"/>
      <c r="DZ776" s="50"/>
      <c r="EA776" s="50"/>
      <c r="EB776" s="50"/>
      <c r="EC776" s="50"/>
      <c r="ED776" s="50"/>
      <c r="EE776" s="50"/>
      <c r="EF776" s="50"/>
      <c r="EG776" s="50"/>
      <c r="EH776" s="50"/>
      <c r="EI776" s="50"/>
      <c r="EJ776" s="50"/>
      <c r="EL776" s="50"/>
    </row>
    <row r="777" spans="3:142" x14ac:dyDescent="0.15">
      <c r="C777" s="44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  <c r="CM777" s="50"/>
      <c r="CN777" s="50"/>
      <c r="CO777" s="50"/>
      <c r="CP777" s="50"/>
      <c r="CQ777" s="50"/>
      <c r="CR777" s="50"/>
      <c r="CS777" s="50"/>
      <c r="CT777" s="50"/>
      <c r="CU777" s="50"/>
      <c r="CV777" s="50"/>
      <c r="CW777" s="50"/>
      <c r="CX777" s="50"/>
      <c r="CY777" s="50"/>
      <c r="CZ777" s="50"/>
      <c r="DA777" s="50"/>
      <c r="DB777" s="50"/>
      <c r="DC777" s="50"/>
      <c r="DD777" s="50"/>
      <c r="DE777" s="50"/>
      <c r="DF777" s="50"/>
      <c r="DG777" s="50"/>
      <c r="DH777" s="50"/>
      <c r="DI777" s="50"/>
      <c r="DJ777" s="50"/>
      <c r="DK777" s="50"/>
      <c r="DL777" s="50"/>
      <c r="DM777" s="50"/>
      <c r="DN777" s="50"/>
      <c r="DO777" s="50"/>
      <c r="DP777" s="50"/>
      <c r="DQ777" s="50"/>
      <c r="DR777" s="50"/>
      <c r="DS777" s="50"/>
      <c r="DT777" s="50"/>
      <c r="DU777" s="50"/>
      <c r="DV777" s="50"/>
      <c r="DW777" s="50"/>
      <c r="DX777" s="50"/>
      <c r="DY777" s="50"/>
      <c r="DZ777" s="50"/>
      <c r="EA777" s="50"/>
      <c r="EB777" s="50"/>
      <c r="EC777" s="50"/>
      <c r="ED777" s="50"/>
      <c r="EE777" s="50"/>
      <c r="EF777" s="50"/>
      <c r="EG777" s="50"/>
      <c r="EH777" s="50"/>
      <c r="EI777" s="50"/>
      <c r="EJ777" s="50"/>
      <c r="EL777" s="50"/>
    </row>
    <row r="778" spans="3:142" x14ac:dyDescent="0.15">
      <c r="C778" s="44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0"/>
      <c r="DA778" s="50"/>
      <c r="DB778" s="50"/>
      <c r="DC778" s="50"/>
      <c r="DD778" s="50"/>
      <c r="DE778" s="50"/>
      <c r="DF778" s="50"/>
      <c r="DG778" s="50"/>
      <c r="DH778" s="50"/>
      <c r="DI778" s="50"/>
      <c r="DJ778" s="50"/>
      <c r="DK778" s="50"/>
      <c r="DL778" s="50"/>
      <c r="DM778" s="50"/>
      <c r="DN778" s="50"/>
      <c r="DO778" s="50"/>
      <c r="DP778" s="50"/>
      <c r="DQ778" s="50"/>
      <c r="DR778" s="50"/>
      <c r="DS778" s="50"/>
      <c r="DT778" s="50"/>
      <c r="DU778" s="50"/>
      <c r="DV778" s="50"/>
      <c r="DW778" s="50"/>
      <c r="DX778" s="50"/>
      <c r="DY778" s="50"/>
      <c r="DZ778" s="50"/>
      <c r="EA778" s="50"/>
      <c r="EB778" s="50"/>
      <c r="EC778" s="50"/>
      <c r="ED778" s="50"/>
      <c r="EE778" s="50"/>
      <c r="EF778" s="50"/>
      <c r="EG778" s="50"/>
      <c r="EH778" s="50"/>
      <c r="EI778" s="50"/>
      <c r="EJ778" s="50"/>
      <c r="EL778" s="50"/>
    </row>
    <row r="779" spans="3:142" x14ac:dyDescent="0.15">
      <c r="C779" s="44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  <c r="CM779" s="50"/>
      <c r="CN779" s="50"/>
      <c r="CO779" s="50"/>
      <c r="CP779" s="50"/>
      <c r="CQ779" s="50"/>
      <c r="CR779" s="50"/>
      <c r="CS779" s="50"/>
      <c r="CT779" s="50"/>
      <c r="CU779" s="50"/>
      <c r="CV779" s="50"/>
      <c r="CW779" s="50"/>
      <c r="CX779" s="50"/>
      <c r="CY779" s="50"/>
      <c r="CZ779" s="50"/>
      <c r="DA779" s="50"/>
      <c r="DB779" s="50"/>
      <c r="DC779" s="50"/>
      <c r="DD779" s="50"/>
      <c r="DE779" s="50"/>
      <c r="DF779" s="50"/>
      <c r="DG779" s="50"/>
      <c r="DH779" s="50"/>
      <c r="DI779" s="50"/>
      <c r="DJ779" s="50"/>
      <c r="DK779" s="50"/>
      <c r="DL779" s="50"/>
      <c r="DM779" s="50"/>
      <c r="DN779" s="50"/>
      <c r="DO779" s="50"/>
      <c r="DP779" s="50"/>
      <c r="DQ779" s="50"/>
      <c r="DR779" s="50"/>
      <c r="DS779" s="50"/>
      <c r="DT779" s="50"/>
      <c r="DU779" s="50"/>
      <c r="DV779" s="50"/>
      <c r="DW779" s="50"/>
      <c r="DX779" s="50"/>
      <c r="DY779" s="50"/>
      <c r="DZ779" s="50"/>
      <c r="EA779" s="50"/>
      <c r="EB779" s="50"/>
      <c r="EC779" s="50"/>
      <c r="ED779" s="50"/>
      <c r="EE779" s="50"/>
      <c r="EF779" s="50"/>
      <c r="EG779" s="50"/>
      <c r="EH779" s="50"/>
      <c r="EI779" s="50"/>
      <c r="EJ779" s="50"/>
      <c r="EL779" s="50"/>
    </row>
    <row r="780" spans="3:142" x14ac:dyDescent="0.15">
      <c r="C780" s="44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  <c r="CM780" s="50"/>
      <c r="CN780" s="50"/>
      <c r="CO780" s="50"/>
      <c r="CP780" s="50"/>
      <c r="CQ780" s="50"/>
      <c r="CR780" s="50"/>
      <c r="CS780" s="50"/>
      <c r="CT780" s="50"/>
      <c r="CU780" s="50"/>
      <c r="CV780" s="50"/>
      <c r="CW780" s="50"/>
      <c r="CX780" s="50"/>
      <c r="CY780" s="50"/>
      <c r="CZ780" s="50"/>
      <c r="DA780" s="50"/>
      <c r="DB780" s="50"/>
      <c r="DC780" s="50"/>
      <c r="DD780" s="50"/>
      <c r="DE780" s="50"/>
      <c r="DF780" s="50"/>
      <c r="DG780" s="50"/>
      <c r="DH780" s="50"/>
      <c r="DI780" s="50"/>
      <c r="DJ780" s="50"/>
      <c r="DK780" s="50"/>
      <c r="DL780" s="50"/>
      <c r="DM780" s="50"/>
      <c r="DN780" s="50"/>
      <c r="DO780" s="50"/>
      <c r="DP780" s="50"/>
      <c r="DQ780" s="50"/>
      <c r="DR780" s="50"/>
      <c r="DS780" s="50"/>
      <c r="DT780" s="50"/>
      <c r="DU780" s="50"/>
      <c r="DV780" s="50"/>
      <c r="DW780" s="50"/>
      <c r="DX780" s="50"/>
      <c r="DY780" s="50"/>
      <c r="DZ780" s="50"/>
      <c r="EA780" s="50"/>
      <c r="EB780" s="50"/>
      <c r="EC780" s="50"/>
      <c r="ED780" s="50"/>
      <c r="EE780" s="50"/>
      <c r="EF780" s="50"/>
      <c r="EG780" s="50"/>
      <c r="EH780" s="50"/>
      <c r="EI780" s="50"/>
      <c r="EJ780" s="50"/>
      <c r="EL780" s="50"/>
    </row>
    <row r="781" spans="3:142" x14ac:dyDescent="0.15">
      <c r="C781" s="44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  <c r="CJ781" s="50"/>
      <c r="CK781" s="50"/>
      <c r="CL781" s="50"/>
      <c r="CM781" s="50"/>
      <c r="CN781" s="50"/>
      <c r="CO781" s="50"/>
      <c r="CP781" s="50"/>
      <c r="CQ781" s="50"/>
      <c r="CR781" s="50"/>
      <c r="CS781" s="50"/>
      <c r="CT781" s="50"/>
      <c r="CU781" s="50"/>
      <c r="CV781" s="50"/>
      <c r="CW781" s="50"/>
      <c r="CX781" s="50"/>
      <c r="CY781" s="50"/>
      <c r="CZ781" s="50"/>
      <c r="DA781" s="50"/>
      <c r="DB781" s="50"/>
      <c r="DC781" s="50"/>
      <c r="DD781" s="50"/>
      <c r="DE781" s="50"/>
      <c r="DF781" s="50"/>
      <c r="DG781" s="50"/>
      <c r="DH781" s="50"/>
      <c r="DI781" s="50"/>
      <c r="DJ781" s="50"/>
      <c r="DK781" s="50"/>
      <c r="DL781" s="50"/>
      <c r="DM781" s="50"/>
      <c r="DN781" s="50"/>
      <c r="DO781" s="50"/>
      <c r="DP781" s="50"/>
      <c r="DQ781" s="50"/>
      <c r="DR781" s="50"/>
      <c r="DS781" s="50"/>
      <c r="DT781" s="50"/>
      <c r="DU781" s="50"/>
      <c r="DV781" s="50"/>
      <c r="DW781" s="50"/>
      <c r="DX781" s="50"/>
      <c r="DY781" s="50"/>
      <c r="DZ781" s="50"/>
      <c r="EA781" s="50"/>
      <c r="EB781" s="50"/>
      <c r="EC781" s="50"/>
      <c r="ED781" s="50"/>
      <c r="EE781" s="50"/>
      <c r="EF781" s="50"/>
      <c r="EG781" s="50"/>
      <c r="EH781" s="50"/>
      <c r="EI781" s="50"/>
      <c r="EJ781" s="50"/>
      <c r="EL781" s="50"/>
    </row>
    <row r="782" spans="3:142" x14ac:dyDescent="0.15">
      <c r="C782" s="44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  <c r="CJ782" s="50"/>
      <c r="CK782" s="50"/>
      <c r="CL782" s="50"/>
      <c r="CM782" s="50"/>
      <c r="CN782" s="50"/>
      <c r="CO782" s="50"/>
      <c r="CP782" s="50"/>
      <c r="CQ782" s="50"/>
      <c r="CR782" s="50"/>
      <c r="CS782" s="50"/>
      <c r="CT782" s="50"/>
      <c r="CU782" s="50"/>
      <c r="CV782" s="50"/>
      <c r="CW782" s="50"/>
      <c r="CX782" s="50"/>
      <c r="CY782" s="50"/>
      <c r="CZ782" s="50"/>
      <c r="DA782" s="50"/>
      <c r="DB782" s="50"/>
      <c r="DC782" s="50"/>
      <c r="DD782" s="50"/>
      <c r="DE782" s="50"/>
      <c r="DF782" s="50"/>
      <c r="DG782" s="50"/>
      <c r="DH782" s="50"/>
      <c r="DI782" s="50"/>
      <c r="DJ782" s="50"/>
      <c r="DK782" s="50"/>
      <c r="DL782" s="50"/>
      <c r="DM782" s="50"/>
      <c r="DN782" s="50"/>
      <c r="DO782" s="50"/>
      <c r="DP782" s="50"/>
      <c r="DQ782" s="50"/>
      <c r="DR782" s="50"/>
      <c r="DS782" s="50"/>
      <c r="DT782" s="50"/>
      <c r="DU782" s="50"/>
      <c r="DV782" s="50"/>
      <c r="DW782" s="50"/>
      <c r="DX782" s="50"/>
      <c r="DY782" s="50"/>
      <c r="DZ782" s="50"/>
      <c r="EA782" s="50"/>
      <c r="EB782" s="50"/>
      <c r="EC782" s="50"/>
      <c r="ED782" s="50"/>
      <c r="EE782" s="50"/>
      <c r="EF782" s="50"/>
      <c r="EG782" s="50"/>
      <c r="EH782" s="50"/>
      <c r="EI782" s="50"/>
      <c r="EJ782" s="50"/>
      <c r="EL782" s="50"/>
    </row>
    <row r="783" spans="3:142" x14ac:dyDescent="0.15">
      <c r="C783" s="44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  <c r="CM783" s="50"/>
      <c r="CN783" s="50"/>
      <c r="CO783" s="50"/>
      <c r="CP783" s="50"/>
      <c r="CQ783" s="50"/>
      <c r="CR783" s="50"/>
      <c r="CS783" s="50"/>
      <c r="CT783" s="50"/>
      <c r="CU783" s="50"/>
      <c r="CV783" s="50"/>
      <c r="CW783" s="50"/>
      <c r="CX783" s="50"/>
      <c r="CY783" s="50"/>
      <c r="CZ783" s="50"/>
      <c r="DA783" s="50"/>
      <c r="DB783" s="50"/>
      <c r="DC783" s="50"/>
      <c r="DD783" s="50"/>
      <c r="DE783" s="50"/>
      <c r="DF783" s="50"/>
      <c r="DG783" s="50"/>
      <c r="DH783" s="50"/>
      <c r="DI783" s="50"/>
      <c r="DJ783" s="50"/>
      <c r="DK783" s="50"/>
      <c r="DL783" s="50"/>
      <c r="DM783" s="50"/>
      <c r="DN783" s="50"/>
      <c r="DO783" s="50"/>
      <c r="DP783" s="50"/>
      <c r="DQ783" s="50"/>
      <c r="DR783" s="50"/>
      <c r="DS783" s="50"/>
      <c r="DT783" s="50"/>
      <c r="DU783" s="50"/>
      <c r="DV783" s="50"/>
      <c r="DW783" s="50"/>
      <c r="DX783" s="50"/>
      <c r="DY783" s="50"/>
      <c r="DZ783" s="50"/>
      <c r="EA783" s="50"/>
      <c r="EB783" s="50"/>
      <c r="EC783" s="50"/>
      <c r="ED783" s="50"/>
      <c r="EE783" s="50"/>
      <c r="EF783" s="50"/>
      <c r="EG783" s="50"/>
      <c r="EH783" s="50"/>
      <c r="EI783" s="50"/>
      <c r="EJ783" s="50"/>
      <c r="EL783" s="50"/>
    </row>
    <row r="784" spans="3:142" x14ac:dyDescent="0.15">
      <c r="C784" s="44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  <c r="CM784" s="50"/>
      <c r="CN784" s="50"/>
      <c r="CO784" s="50"/>
      <c r="CP784" s="50"/>
      <c r="CQ784" s="50"/>
      <c r="CR784" s="50"/>
      <c r="CS784" s="50"/>
      <c r="CT784" s="50"/>
      <c r="CU784" s="50"/>
      <c r="CV784" s="50"/>
      <c r="CW784" s="50"/>
      <c r="CX784" s="50"/>
      <c r="CY784" s="50"/>
      <c r="CZ784" s="50"/>
      <c r="DA784" s="50"/>
      <c r="DB784" s="50"/>
      <c r="DC784" s="50"/>
      <c r="DD784" s="50"/>
      <c r="DE784" s="50"/>
      <c r="DF784" s="50"/>
      <c r="DG784" s="50"/>
      <c r="DH784" s="50"/>
      <c r="DI784" s="50"/>
      <c r="DJ784" s="50"/>
      <c r="DK784" s="50"/>
      <c r="DL784" s="50"/>
      <c r="DM784" s="50"/>
      <c r="DN784" s="50"/>
      <c r="DO784" s="50"/>
      <c r="DP784" s="50"/>
      <c r="DQ784" s="50"/>
      <c r="DR784" s="50"/>
      <c r="DS784" s="50"/>
      <c r="DT784" s="50"/>
      <c r="DU784" s="50"/>
      <c r="DV784" s="50"/>
      <c r="DW784" s="50"/>
      <c r="DX784" s="50"/>
      <c r="DY784" s="50"/>
      <c r="DZ784" s="50"/>
      <c r="EA784" s="50"/>
      <c r="EB784" s="50"/>
      <c r="EC784" s="50"/>
      <c r="ED784" s="50"/>
      <c r="EE784" s="50"/>
      <c r="EF784" s="50"/>
      <c r="EG784" s="50"/>
      <c r="EH784" s="50"/>
      <c r="EI784" s="50"/>
      <c r="EJ784" s="50"/>
      <c r="EL784" s="50"/>
    </row>
    <row r="785" spans="3:142" x14ac:dyDescent="0.15">
      <c r="C785" s="44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  <c r="CJ785" s="50"/>
      <c r="CK785" s="50"/>
      <c r="CL785" s="50"/>
      <c r="CM785" s="50"/>
      <c r="CN785" s="50"/>
      <c r="CO785" s="50"/>
      <c r="CP785" s="50"/>
      <c r="CQ785" s="50"/>
      <c r="CR785" s="50"/>
      <c r="CS785" s="50"/>
      <c r="CT785" s="50"/>
      <c r="CU785" s="50"/>
      <c r="CV785" s="50"/>
      <c r="CW785" s="50"/>
      <c r="CX785" s="50"/>
      <c r="CY785" s="50"/>
      <c r="CZ785" s="50"/>
      <c r="DA785" s="50"/>
      <c r="DB785" s="50"/>
      <c r="DC785" s="50"/>
      <c r="DD785" s="50"/>
      <c r="DE785" s="50"/>
      <c r="DF785" s="50"/>
      <c r="DG785" s="50"/>
      <c r="DH785" s="50"/>
      <c r="DI785" s="50"/>
      <c r="DJ785" s="50"/>
      <c r="DK785" s="50"/>
      <c r="DL785" s="50"/>
      <c r="DM785" s="50"/>
      <c r="DN785" s="50"/>
      <c r="DO785" s="50"/>
      <c r="DP785" s="50"/>
      <c r="DQ785" s="50"/>
      <c r="DR785" s="50"/>
      <c r="DS785" s="50"/>
      <c r="DT785" s="50"/>
      <c r="DU785" s="50"/>
      <c r="DV785" s="50"/>
      <c r="DW785" s="50"/>
      <c r="DX785" s="50"/>
      <c r="DY785" s="50"/>
      <c r="DZ785" s="50"/>
      <c r="EA785" s="50"/>
      <c r="EB785" s="50"/>
      <c r="EC785" s="50"/>
      <c r="ED785" s="50"/>
      <c r="EE785" s="50"/>
      <c r="EF785" s="50"/>
      <c r="EG785" s="50"/>
      <c r="EH785" s="50"/>
      <c r="EI785" s="50"/>
      <c r="EJ785" s="50"/>
      <c r="EL785" s="50"/>
    </row>
    <row r="786" spans="3:142" x14ac:dyDescent="0.15">
      <c r="C786" s="44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  <c r="CJ786" s="50"/>
      <c r="CK786" s="50"/>
      <c r="CL786" s="50"/>
      <c r="CM786" s="50"/>
      <c r="CN786" s="50"/>
      <c r="CO786" s="50"/>
      <c r="CP786" s="50"/>
      <c r="CQ786" s="50"/>
      <c r="CR786" s="50"/>
      <c r="CS786" s="50"/>
      <c r="CT786" s="50"/>
      <c r="CU786" s="50"/>
      <c r="CV786" s="50"/>
      <c r="CW786" s="50"/>
      <c r="CX786" s="50"/>
      <c r="CY786" s="50"/>
      <c r="CZ786" s="50"/>
      <c r="DA786" s="50"/>
      <c r="DB786" s="50"/>
      <c r="DC786" s="50"/>
      <c r="DD786" s="50"/>
      <c r="DE786" s="50"/>
      <c r="DF786" s="50"/>
      <c r="DG786" s="50"/>
      <c r="DH786" s="50"/>
      <c r="DI786" s="50"/>
      <c r="DJ786" s="50"/>
      <c r="DK786" s="50"/>
      <c r="DL786" s="50"/>
      <c r="DM786" s="50"/>
      <c r="DN786" s="50"/>
      <c r="DO786" s="50"/>
      <c r="DP786" s="50"/>
      <c r="DQ786" s="50"/>
      <c r="DR786" s="50"/>
      <c r="DS786" s="50"/>
      <c r="DT786" s="50"/>
      <c r="DU786" s="50"/>
      <c r="DV786" s="50"/>
      <c r="DW786" s="50"/>
      <c r="DX786" s="50"/>
      <c r="DY786" s="50"/>
      <c r="DZ786" s="50"/>
      <c r="EA786" s="50"/>
      <c r="EB786" s="50"/>
      <c r="EC786" s="50"/>
      <c r="ED786" s="50"/>
      <c r="EE786" s="50"/>
      <c r="EF786" s="50"/>
      <c r="EG786" s="50"/>
      <c r="EH786" s="50"/>
      <c r="EI786" s="50"/>
      <c r="EJ786" s="50"/>
      <c r="EL786" s="50"/>
    </row>
    <row r="787" spans="3:142" x14ac:dyDescent="0.15">
      <c r="C787" s="44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  <c r="CJ787" s="50"/>
      <c r="CK787" s="50"/>
      <c r="CL787" s="50"/>
      <c r="CM787" s="50"/>
      <c r="CN787" s="50"/>
      <c r="CO787" s="50"/>
      <c r="CP787" s="50"/>
      <c r="CQ787" s="50"/>
      <c r="CR787" s="50"/>
      <c r="CS787" s="50"/>
      <c r="CT787" s="50"/>
      <c r="CU787" s="50"/>
      <c r="CV787" s="50"/>
      <c r="CW787" s="50"/>
      <c r="CX787" s="50"/>
      <c r="CY787" s="50"/>
      <c r="CZ787" s="50"/>
      <c r="DA787" s="50"/>
      <c r="DB787" s="50"/>
      <c r="DC787" s="50"/>
      <c r="DD787" s="50"/>
      <c r="DE787" s="50"/>
      <c r="DF787" s="50"/>
      <c r="DG787" s="50"/>
      <c r="DH787" s="50"/>
      <c r="DI787" s="50"/>
      <c r="DJ787" s="50"/>
      <c r="DK787" s="50"/>
      <c r="DL787" s="50"/>
      <c r="DM787" s="50"/>
      <c r="DN787" s="50"/>
      <c r="DO787" s="50"/>
      <c r="DP787" s="50"/>
      <c r="DQ787" s="50"/>
      <c r="DR787" s="50"/>
      <c r="DS787" s="50"/>
      <c r="DT787" s="50"/>
      <c r="DU787" s="50"/>
      <c r="DV787" s="50"/>
      <c r="DW787" s="50"/>
      <c r="DX787" s="50"/>
      <c r="DY787" s="50"/>
      <c r="DZ787" s="50"/>
      <c r="EA787" s="50"/>
      <c r="EB787" s="50"/>
      <c r="EC787" s="50"/>
      <c r="ED787" s="50"/>
      <c r="EE787" s="50"/>
      <c r="EF787" s="50"/>
      <c r="EG787" s="50"/>
      <c r="EH787" s="50"/>
      <c r="EI787" s="50"/>
      <c r="EJ787" s="50"/>
      <c r="EL787" s="50"/>
    </row>
    <row r="788" spans="3:142" x14ac:dyDescent="0.15">
      <c r="C788" s="44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0"/>
      <c r="DA788" s="50"/>
      <c r="DB788" s="50"/>
      <c r="DC788" s="50"/>
      <c r="DD788" s="50"/>
      <c r="DE788" s="50"/>
      <c r="DF788" s="50"/>
      <c r="DG788" s="50"/>
      <c r="DH788" s="50"/>
      <c r="DI788" s="50"/>
      <c r="DJ788" s="50"/>
      <c r="DK788" s="50"/>
      <c r="DL788" s="50"/>
      <c r="DM788" s="50"/>
      <c r="DN788" s="50"/>
      <c r="DO788" s="50"/>
      <c r="DP788" s="50"/>
      <c r="DQ788" s="50"/>
      <c r="DR788" s="50"/>
      <c r="DS788" s="50"/>
      <c r="DT788" s="50"/>
      <c r="DU788" s="50"/>
      <c r="DV788" s="50"/>
      <c r="DW788" s="50"/>
      <c r="DX788" s="50"/>
      <c r="DY788" s="50"/>
      <c r="DZ788" s="50"/>
      <c r="EA788" s="50"/>
      <c r="EB788" s="50"/>
      <c r="EC788" s="50"/>
      <c r="ED788" s="50"/>
      <c r="EE788" s="50"/>
      <c r="EF788" s="50"/>
      <c r="EG788" s="50"/>
      <c r="EH788" s="50"/>
      <c r="EI788" s="50"/>
      <c r="EJ788" s="50"/>
      <c r="EL788" s="50"/>
    </row>
    <row r="789" spans="3:142" x14ac:dyDescent="0.15">
      <c r="C789" s="44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  <c r="CJ789" s="50"/>
      <c r="CK789" s="50"/>
      <c r="CL789" s="50"/>
      <c r="CM789" s="50"/>
      <c r="CN789" s="50"/>
      <c r="CO789" s="50"/>
      <c r="CP789" s="50"/>
      <c r="CQ789" s="50"/>
      <c r="CR789" s="50"/>
      <c r="CS789" s="50"/>
      <c r="CT789" s="50"/>
      <c r="CU789" s="50"/>
      <c r="CV789" s="50"/>
      <c r="CW789" s="50"/>
      <c r="CX789" s="50"/>
      <c r="CY789" s="50"/>
      <c r="CZ789" s="50"/>
      <c r="DA789" s="50"/>
      <c r="DB789" s="50"/>
      <c r="DC789" s="50"/>
      <c r="DD789" s="50"/>
      <c r="DE789" s="50"/>
      <c r="DF789" s="50"/>
      <c r="DG789" s="50"/>
      <c r="DH789" s="50"/>
      <c r="DI789" s="50"/>
      <c r="DJ789" s="50"/>
      <c r="DK789" s="50"/>
      <c r="DL789" s="50"/>
      <c r="DM789" s="50"/>
      <c r="DN789" s="50"/>
      <c r="DO789" s="50"/>
      <c r="DP789" s="50"/>
      <c r="DQ789" s="50"/>
      <c r="DR789" s="50"/>
      <c r="DS789" s="50"/>
      <c r="DT789" s="50"/>
      <c r="DU789" s="50"/>
      <c r="DV789" s="50"/>
      <c r="DW789" s="50"/>
      <c r="DX789" s="50"/>
      <c r="DY789" s="50"/>
      <c r="DZ789" s="50"/>
      <c r="EA789" s="50"/>
      <c r="EB789" s="50"/>
      <c r="EC789" s="50"/>
      <c r="ED789" s="50"/>
      <c r="EE789" s="50"/>
      <c r="EF789" s="50"/>
      <c r="EG789" s="50"/>
      <c r="EH789" s="50"/>
      <c r="EI789" s="50"/>
      <c r="EJ789" s="50"/>
      <c r="EL789" s="50"/>
    </row>
    <row r="790" spans="3:142" x14ac:dyDescent="0.15">
      <c r="C790" s="44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  <c r="CJ790" s="50"/>
      <c r="CK790" s="50"/>
      <c r="CL790" s="50"/>
      <c r="CM790" s="50"/>
      <c r="CN790" s="50"/>
      <c r="CO790" s="50"/>
      <c r="CP790" s="50"/>
      <c r="CQ790" s="50"/>
      <c r="CR790" s="50"/>
      <c r="CS790" s="50"/>
      <c r="CT790" s="50"/>
      <c r="CU790" s="50"/>
      <c r="CV790" s="50"/>
      <c r="CW790" s="50"/>
      <c r="CX790" s="50"/>
      <c r="CY790" s="50"/>
      <c r="CZ790" s="50"/>
      <c r="DA790" s="50"/>
      <c r="DB790" s="50"/>
      <c r="DC790" s="50"/>
      <c r="DD790" s="50"/>
      <c r="DE790" s="50"/>
      <c r="DF790" s="50"/>
      <c r="DG790" s="50"/>
      <c r="DH790" s="50"/>
      <c r="DI790" s="50"/>
      <c r="DJ790" s="50"/>
      <c r="DK790" s="50"/>
      <c r="DL790" s="50"/>
      <c r="DM790" s="50"/>
      <c r="DN790" s="50"/>
      <c r="DO790" s="50"/>
      <c r="DP790" s="50"/>
      <c r="DQ790" s="50"/>
      <c r="DR790" s="50"/>
      <c r="DS790" s="50"/>
      <c r="DT790" s="50"/>
      <c r="DU790" s="50"/>
      <c r="DV790" s="50"/>
      <c r="DW790" s="50"/>
      <c r="DX790" s="50"/>
      <c r="DY790" s="50"/>
      <c r="DZ790" s="50"/>
      <c r="EA790" s="50"/>
      <c r="EB790" s="50"/>
      <c r="EC790" s="50"/>
      <c r="ED790" s="50"/>
      <c r="EE790" s="50"/>
      <c r="EF790" s="50"/>
      <c r="EG790" s="50"/>
      <c r="EH790" s="50"/>
      <c r="EI790" s="50"/>
      <c r="EJ790" s="50"/>
      <c r="EL790" s="50"/>
    </row>
    <row r="791" spans="3:142" x14ac:dyDescent="0.15">
      <c r="C791" s="44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  <c r="CM791" s="50"/>
      <c r="CN791" s="50"/>
      <c r="CO791" s="50"/>
      <c r="CP791" s="50"/>
      <c r="CQ791" s="50"/>
      <c r="CR791" s="50"/>
      <c r="CS791" s="50"/>
      <c r="CT791" s="50"/>
      <c r="CU791" s="50"/>
      <c r="CV791" s="50"/>
      <c r="CW791" s="50"/>
      <c r="CX791" s="50"/>
      <c r="CY791" s="50"/>
      <c r="CZ791" s="50"/>
      <c r="DA791" s="50"/>
      <c r="DB791" s="50"/>
      <c r="DC791" s="50"/>
      <c r="DD791" s="50"/>
      <c r="DE791" s="50"/>
      <c r="DF791" s="50"/>
      <c r="DG791" s="50"/>
      <c r="DH791" s="50"/>
      <c r="DI791" s="50"/>
      <c r="DJ791" s="50"/>
      <c r="DK791" s="50"/>
      <c r="DL791" s="50"/>
      <c r="DM791" s="50"/>
      <c r="DN791" s="50"/>
      <c r="DO791" s="50"/>
      <c r="DP791" s="50"/>
      <c r="DQ791" s="50"/>
      <c r="DR791" s="50"/>
      <c r="DS791" s="50"/>
      <c r="DT791" s="50"/>
      <c r="DU791" s="50"/>
      <c r="DV791" s="50"/>
      <c r="DW791" s="50"/>
      <c r="DX791" s="50"/>
      <c r="DY791" s="50"/>
      <c r="DZ791" s="50"/>
      <c r="EA791" s="50"/>
      <c r="EB791" s="50"/>
      <c r="EC791" s="50"/>
      <c r="ED791" s="50"/>
      <c r="EE791" s="50"/>
      <c r="EF791" s="50"/>
      <c r="EG791" s="50"/>
      <c r="EH791" s="50"/>
      <c r="EI791" s="50"/>
      <c r="EJ791" s="50"/>
      <c r="EL791" s="50"/>
    </row>
    <row r="792" spans="3:142" x14ac:dyDescent="0.15">
      <c r="C792" s="44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  <c r="CJ792" s="50"/>
      <c r="CK792" s="50"/>
      <c r="CL792" s="50"/>
      <c r="CM792" s="50"/>
      <c r="CN792" s="50"/>
      <c r="CO792" s="50"/>
      <c r="CP792" s="50"/>
      <c r="CQ792" s="50"/>
      <c r="CR792" s="50"/>
      <c r="CS792" s="50"/>
      <c r="CT792" s="50"/>
      <c r="CU792" s="50"/>
      <c r="CV792" s="50"/>
      <c r="CW792" s="50"/>
      <c r="CX792" s="50"/>
      <c r="CY792" s="50"/>
      <c r="CZ792" s="50"/>
      <c r="DA792" s="50"/>
      <c r="DB792" s="50"/>
      <c r="DC792" s="50"/>
      <c r="DD792" s="50"/>
      <c r="DE792" s="50"/>
      <c r="DF792" s="50"/>
      <c r="DG792" s="50"/>
      <c r="DH792" s="50"/>
      <c r="DI792" s="50"/>
      <c r="DJ792" s="50"/>
      <c r="DK792" s="50"/>
      <c r="DL792" s="50"/>
      <c r="DM792" s="50"/>
      <c r="DN792" s="50"/>
      <c r="DO792" s="50"/>
      <c r="DP792" s="50"/>
      <c r="DQ792" s="50"/>
      <c r="DR792" s="50"/>
      <c r="DS792" s="50"/>
      <c r="DT792" s="50"/>
      <c r="DU792" s="50"/>
      <c r="DV792" s="50"/>
      <c r="DW792" s="50"/>
      <c r="DX792" s="50"/>
      <c r="DY792" s="50"/>
      <c r="DZ792" s="50"/>
      <c r="EA792" s="50"/>
      <c r="EB792" s="50"/>
      <c r="EC792" s="50"/>
      <c r="ED792" s="50"/>
      <c r="EE792" s="50"/>
      <c r="EF792" s="50"/>
      <c r="EG792" s="50"/>
      <c r="EH792" s="50"/>
      <c r="EI792" s="50"/>
      <c r="EJ792" s="50"/>
      <c r="EL792" s="50"/>
    </row>
    <row r="793" spans="3:142" x14ac:dyDescent="0.15">
      <c r="C793" s="44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  <c r="CM793" s="50"/>
      <c r="CN793" s="50"/>
      <c r="CO793" s="50"/>
      <c r="CP793" s="50"/>
      <c r="CQ793" s="50"/>
      <c r="CR793" s="50"/>
      <c r="CS793" s="50"/>
      <c r="CT793" s="50"/>
      <c r="CU793" s="50"/>
      <c r="CV793" s="50"/>
      <c r="CW793" s="50"/>
      <c r="CX793" s="50"/>
      <c r="CY793" s="50"/>
      <c r="CZ793" s="50"/>
      <c r="DA793" s="50"/>
      <c r="DB793" s="50"/>
      <c r="DC793" s="50"/>
      <c r="DD793" s="50"/>
      <c r="DE793" s="50"/>
      <c r="DF793" s="50"/>
      <c r="DG793" s="50"/>
      <c r="DH793" s="50"/>
      <c r="DI793" s="50"/>
      <c r="DJ793" s="50"/>
      <c r="DK793" s="50"/>
      <c r="DL793" s="50"/>
      <c r="DM793" s="50"/>
      <c r="DN793" s="50"/>
      <c r="DO793" s="50"/>
      <c r="DP793" s="50"/>
      <c r="DQ793" s="50"/>
      <c r="DR793" s="50"/>
      <c r="DS793" s="50"/>
      <c r="DT793" s="50"/>
      <c r="DU793" s="50"/>
      <c r="DV793" s="50"/>
      <c r="DW793" s="50"/>
      <c r="DX793" s="50"/>
      <c r="DY793" s="50"/>
      <c r="DZ793" s="50"/>
      <c r="EA793" s="50"/>
      <c r="EB793" s="50"/>
      <c r="EC793" s="50"/>
      <c r="ED793" s="50"/>
      <c r="EE793" s="50"/>
      <c r="EF793" s="50"/>
      <c r="EG793" s="50"/>
      <c r="EH793" s="50"/>
      <c r="EI793" s="50"/>
      <c r="EJ793" s="50"/>
      <c r="EL793" s="50"/>
    </row>
    <row r="794" spans="3:142" x14ac:dyDescent="0.15">
      <c r="C794" s="44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  <c r="CJ794" s="50"/>
      <c r="CK794" s="50"/>
      <c r="CL794" s="50"/>
      <c r="CM794" s="50"/>
      <c r="CN794" s="50"/>
      <c r="CO794" s="50"/>
      <c r="CP794" s="50"/>
      <c r="CQ794" s="50"/>
      <c r="CR794" s="50"/>
      <c r="CS794" s="50"/>
      <c r="CT794" s="50"/>
      <c r="CU794" s="50"/>
      <c r="CV794" s="50"/>
      <c r="CW794" s="50"/>
      <c r="CX794" s="50"/>
      <c r="CY794" s="50"/>
      <c r="CZ794" s="50"/>
      <c r="DA794" s="50"/>
      <c r="DB794" s="50"/>
      <c r="DC794" s="50"/>
      <c r="DD794" s="50"/>
      <c r="DE794" s="50"/>
      <c r="DF794" s="50"/>
      <c r="DG794" s="50"/>
      <c r="DH794" s="50"/>
      <c r="DI794" s="50"/>
      <c r="DJ794" s="50"/>
      <c r="DK794" s="50"/>
      <c r="DL794" s="50"/>
      <c r="DM794" s="50"/>
      <c r="DN794" s="50"/>
      <c r="DO794" s="50"/>
      <c r="DP794" s="50"/>
      <c r="DQ794" s="50"/>
      <c r="DR794" s="50"/>
      <c r="DS794" s="50"/>
      <c r="DT794" s="50"/>
      <c r="DU794" s="50"/>
      <c r="DV794" s="50"/>
      <c r="DW794" s="50"/>
      <c r="DX794" s="50"/>
      <c r="DY794" s="50"/>
      <c r="DZ794" s="50"/>
      <c r="EA794" s="50"/>
      <c r="EB794" s="50"/>
      <c r="EC794" s="50"/>
      <c r="ED794" s="50"/>
      <c r="EE794" s="50"/>
      <c r="EF794" s="50"/>
      <c r="EG794" s="50"/>
      <c r="EH794" s="50"/>
      <c r="EI794" s="50"/>
      <c r="EJ794" s="50"/>
      <c r="EL794" s="50"/>
    </row>
    <row r="795" spans="3:142" x14ac:dyDescent="0.15">
      <c r="C795" s="44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  <c r="CJ795" s="50"/>
      <c r="CK795" s="50"/>
      <c r="CL795" s="50"/>
      <c r="CM795" s="50"/>
      <c r="CN795" s="50"/>
      <c r="CO795" s="50"/>
      <c r="CP795" s="50"/>
      <c r="CQ795" s="50"/>
      <c r="CR795" s="50"/>
      <c r="CS795" s="50"/>
      <c r="CT795" s="50"/>
      <c r="CU795" s="50"/>
      <c r="CV795" s="50"/>
      <c r="CW795" s="50"/>
      <c r="CX795" s="50"/>
      <c r="CY795" s="50"/>
      <c r="CZ795" s="50"/>
      <c r="DA795" s="50"/>
      <c r="DB795" s="50"/>
      <c r="DC795" s="50"/>
      <c r="DD795" s="50"/>
      <c r="DE795" s="50"/>
      <c r="DF795" s="50"/>
      <c r="DG795" s="50"/>
      <c r="DH795" s="50"/>
      <c r="DI795" s="50"/>
      <c r="DJ795" s="50"/>
      <c r="DK795" s="50"/>
      <c r="DL795" s="50"/>
      <c r="DM795" s="50"/>
      <c r="DN795" s="50"/>
      <c r="DO795" s="50"/>
      <c r="DP795" s="50"/>
      <c r="DQ795" s="50"/>
      <c r="DR795" s="50"/>
      <c r="DS795" s="50"/>
      <c r="DT795" s="50"/>
      <c r="DU795" s="50"/>
      <c r="DV795" s="50"/>
      <c r="DW795" s="50"/>
      <c r="DX795" s="50"/>
      <c r="DY795" s="50"/>
      <c r="DZ795" s="50"/>
      <c r="EA795" s="50"/>
      <c r="EB795" s="50"/>
      <c r="EC795" s="50"/>
      <c r="ED795" s="50"/>
      <c r="EE795" s="50"/>
      <c r="EF795" s="50"/>
      <c r="EG795" s="50"/>
      <c r="EH795" s="50"/>
      <c r="EI795" s="50"/>
      <c r="EJ795" s="50"/>
      <c r="EL795" s="50"/>
    </row>
    <row r="796" spans="3:142" x14ac:dyDescent="0.15">
      <c r="C796" s="44"/>
    </row>
    <row r="797" spans="3:142" x14ac:dyDescent="0.15">
      <c r="C797" s="44"/>
    </row>
    <row r="798" spans="3:142" x14ac:dyDescent="0.15">
      <c r="C798" s="44"/>
    </row>
    <row r="799" spans="3:142" x14ac:dyDescent="0.15">
      <c r="C799" s="44"/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人口ピラミッド</vt:lpstr>
      <vt:lpstr>一覧</vt:lpstr>
      <vt:lpstr>集計FORM</vt:lpstr>
      <vt:lpstr>人口ピラミッド!Print_Area</vt:lpstr>
      <vt:lpstr>右京区</vt:lpstr>
      <vt:lpstr>下京区</vt:lpstr>
      <vt:lpstr>京都市</vt:lpstr>
      <vt:lpstr>行政区</vt:lpstr>
      <vt:lpstr>左京区</vt:lpstr>
      <vt:lpstr>山科区</vt:lpstr>
      <vt:lpstr>上京区</vt:lpstr>
      <vt:lpstr>西京区</vt:lpstr>
      <vt:lpstr>中京区</vt:lpstr>
      <vt:lpstr>東山区</vt:lpstr>
      <vt:lpstr>南区</vt:lpstr>
      <vt:lpstr>伏見区</vt:lpstr>
      <vt:lpstr>北区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2018-11-12T07:47:18Z</cp:lastPrinted>
  <dcterms:created xsi:type="dcterms:W3CDTF">2007-11-09T08:01:55Z</dcterms:created>
  <dcterms:modified xsi:type="dcterms:W3CDTF">2019-12-18T01:23:07Z</dcterms:modified>
</cp:coreProperties>
</file>